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510" windowWidth="15420" windowHeight="3195" tabRatio="896" activeTab="10"/>
  </bookViews>
  <sheets>
    <sheet name="SI_1" sheetId="1" r:id="rId1"/>
    <sheet name="t1" sheetId="2" r:id="rId2"/>
    <sheet name="t2" sheetId="3" r:id="rId3"/>
    <sheet name="t2A" sheetId="4" r:id="rId4"/>
    <sheet name="t3" sheetId="5" r:id="rId5"/>
    <sheet name="t4" sheetId="6" r:id="rId6"/>
    <sheet name="t5" sheetId="7" r:id="rId7"/>
    <sheet name="t6" sheetId="8" r:id="rId8"/>
    <sheet name="t7" sheetId="9" r:id="rId9"/>
    <sheet name="t8" sheetId="10" r:id="rId10"/>
    <sheet name="t9" sheetId="11" r:id="rId11"/>
    <sheet name="t11" sheetId="12" r:id="rId12"/>
    <sheet name="t12" sheetId="13" r:id="rId13"/>
    <sheet name="t13" sheetId="14" r:id="rId14"/>
  </sheets>
  <definedNames>
    <definedName name="_xlfn.BAHTTEXT" hidden="1">#NAME?</definedName>
    <definedName name="_xlfn.SINGLE" hidden="1">#NAME?</definedName>
    <definedName name="_xlnm.Print_Area" localSheetId="0">'SI_1'!$A$1:$H$185</definedName>
    <definedName name="_xlnm.Print_Area" localSheetId="1">'t1'!$A$1:$AJ$69</definedName>
    <definedName name="_xlnm.Print_Area" localSheetId="11">'t11'!$A$1:$BB$69</definedName>
    <definedName name="_xlnm.Print_Area" localSheetId="12">'t12'!$A$1:$AI$69</definedName>
    <definedName name="_xlnm.Print_Area" localSheetId="13">'t13'!$A$1:$AY$68</definedName>
    <definedName name="_xlnm.Print_Area" localSheetId="3">'t2A'!$A$1:$S$18</definedName>
    <definedName name="_xlnm.Print_Area" localSheetId="4">'t3'!$A$1:$R$70</definedName>
    <definedName name="_xlnm.Print_Area" localSheetId="5">'t4'!$A$1:$BK$68</definedName>
    <definedName name="_xlnm.Print_Area" localSheetId="6">'t5'!$A$1:$T$70</definedName>
    <definedName name="_xlnm.Print_Area" localSheetId="8">'t7'!$A$1:$X$68</definedName>
    <definedName name="_xlnm.Print_Area" localSheetId="9">'t8'!$A$1:$AB$69</definedName>
    <definedName name="_xlnm.Print_Area" localSheetId="10">'t9'!$A$1:$P$68</definedName>
    <definedName name="CODI_ISTITUZIONE">#REF!</definedName>
    <definedName name="CODI_ISTITUZIONE2">#REF!</definedName>
    <definedName name="DESC_ISTITUZIONE">#REF!</definedName>
    <definedName name="DESC_ISTITUZIONE2">#REF!</definedName>
    <definedName name="_xlnm.Print_Titles" localSheetId="1">'t1'!$1:$5</definedName>
    <definedName name="_xlnm.Print_Titles" localSheetId="12">'t12'!$1:$5</definedName>
    <definedName name="_xlnm.Print_Titles" localSheetId="13">'t13'!$1:$5</definedName>
    <definedName name="_xlnm.Print_Titles" localSheetId="2">'t2'!$1:$5</definedName>
    <definedName name="_xlnm.Print_Titles" localSheetId="5">'t4'!$A:$B,'t4'!$1:$5</definedName>
  </definedNames>
  <calcPr fullCalcOnLoad="1" fullPrecision="0"/>
</workbook>
</file>

<file path=xl/sharedStrings.xml><?xml version="1.0" encoding="utf-8"?>
<sst xmlns="http://schemas.openxmlformats.org/spreadsheetml/2006/main" count="1133" uniqueCount="460">
  <si>
    <t>Personale soggetto a turnazione (**) Personale indicato in T1</t>
  </si>
  <si>
    <t>Personale soggetto a reperibilità (**) Personale indicato in T1</t>
  </si>
  <si>
    <t>RETRIBUZIONE DI POSIZIONE</t>
  </si>
  <si>
    <t>RETRIBUZIONE DI RISULTATO</t>
  </si>
  <si>
    <t>T1</t>
  </si>
  <si>
    <t>SQ 1</t>
  </si>
  <si>
    <t>T2</t>
  </si>
  <si>
    <t>SQ 2</t>
  </si>
  <si>
    <t>T3</t>
  </si>
  <si>
    <t>SQ 3</t>
  </si>
  <si>
    <t>T4</t>
  </si>
  <si>
    <t>SQ 4</t>
  </si>
  <si>
    <t>T5</t>
  </si>
  <si>
    <t>T6</t>
  </si>
  <si>
    <t>T7</t>
  </si>
  <si>
    <t>IN 1</t>
  </si>
  <si>
    <t>T8</t>
  </si>
  <si>
    <t>IN 2</t>
  </si>
  <si>
    <t>T9</t>
  </si>
  <si>
    <t>IN 4</t>
  </si>
  <si>
    <t>T10</t>
  </si>
  <si>
    <t>IN 5</t>
  </si>
  <si>
    <t>T11</t>
  </si>
  <si>
    <t>IN 6</t>
  </si>
  <si>
    <t>T12</t>
  </si>
  <si>
    <t>IN 7</t>
  </si>
  <si>
    <t>T13</t>
  </si>
  <si>
    <t>T14</t>
  </si>
  <si>
    <t>T15</t>
  </si>
  <si>
    <t>Contratti di somministrazione
(ex Interinale) (*)</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</si>
  <si>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</si>
  <si>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</si>
  <si>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</si>
  <si>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</si>
  <si>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</si>
  <si>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</si>
  <si>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</si>
  <si>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</si>
  <si>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</si>
  <si>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</si>
  <si>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</si>
  <si>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</si>
  <si>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</si>
  <si>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</si>
  <si>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</si>
  <si>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</si>
  <si>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</si>
  <si>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</si>
  <si>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</si>
  <si>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</si>
  <si>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</si>
  <si>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</si>
  <si>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</si>
  <si>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</si>
  <si>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</si>
  <si>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</si>
  <si>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</si>
  <si>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</si>
  <si>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</si>
  <si>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</si>
  <si>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</si>
  <si>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</si>
  <si>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</si>
  <si>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</si>
  <si>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</si>
  <si>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</si>
  <si>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</si>
  <si>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</si>
  <si>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</si>
  <si>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</si>
  <si>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CATEGORIA</t>
  </si>
  <si>
    <t xml:space="preserve"> </t>
  </si>
  <si>
    <t>RECUPERI DERIVANTI DA ASSENZE, RITARDI, ECC.</t>
  </si>
  <si>
    <t>In part-time
fino al 50%</t>
  </si>
  <si>
    <t>In part-time
oltre il 50%</t>
  </si>
  <si>
    <t>A tempo determinato (*)</t>
  </si>
  <si>
    <t>Formazione lavoro (*)</t>
  </si>
  <si>
    <t>(*) dati su base annua</t>
  </si>
  <si>
    <t>(**) presenti al 31 dicembre anno corrente</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</si>
  <si>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</si>
  <si>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</si>
  <si>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</si>
  <si>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</si>
  <si>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</si>
  <si>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</si>
  <si>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</si>
  <si>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</si>
  <si>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</si>
  <si>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Qualifica/Posiz.economica/Profilo</t>
  </si>
  <si>
    <t xml:space="preserve">(**) dato pari alla somma del personale a tempo pieno + in part-time fino al 50% + in part-time oltre il 50% </t>
  </si>
  <si>
    <t xml:space="preserve">(*) Escluso il personale comandato e quello fuori ruolo </t>
  </si>
  <si>
    <t xml:space="preserve">TOTALE </t>
  </si>
  <si>
    <t>TOTALE ENTRATI</t>
  </si>
  <si>
    <t>fino a 19 anni</t>
  </si>
  <si>
    <t>tra 20 e 24 anni</t>
  </si>
  <si>
    <t>ENTRATI in: qualifica/posizione economica/profilo</t>
  </si>
  <si>
    <t>(a) personale a tempo indeterminato al quale viene applicato un contratto di lavoro di tipo privatistico (es.:tipografico,chimico,edile,metalmeccanico,portierato, ecc.)</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</si>
  <si>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</si>
  <si>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</si>
  <si>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</si>
  <si>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</si>
  <si>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</si>
  <si>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ALTRE ASSENZE NON RETRIBUITE</t>
  </si>
  <si>
    <t>(*) Personale comandato e fuori ruolo verso altre Amministrazioni</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</si>
  <si>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</si>
  <si>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</si>
  <si>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</si>
  <si>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</si>
  <si>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</si>
  <si>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</si>
  <si>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</si>
  <si>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</si>
  <si>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</si>
  <si>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</si>
  <si>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</si>
  <si>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</si>
  <si>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</si>
  <si>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</si>
  <si>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</si>
  <si>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</si>
  <si>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</si>
  <si>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</si>
  <si>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</si>
  <si>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</si>
  <si>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</si>
  <si>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</si>
  <si>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contratti</t>
  </si>
  <si>
    <t>numero unità</t>
  </si>
  <si>
    <t>0D6000</t>
  </si>
  <si>
    <t>050000</t>
  </si>
  <si>
    <t>049000</t>
  </si>
  <si>
    <t>046000</t>
  </si>
  <si>
    <t>045000</t>
  </si>
  <si>
    <t>043000</t>
  </si>
  <si>
    <t>042000</t>
  </si>
  <si>
    <t>034000</t>
  </si>
  <si>
    <t>032000</t>
  </si>
  <si>
    <t>000061</t>
  </si>
  <si>
    <t>CD</t>
  </si>
  <si>
    <t>CC</t>
  </si>
  <si>
    <t>CB</t>
  </si>
  <si>
    <t>PC</t>
  </si>
  <si>
    <t xml:space="preserve">COMPENSI PRODUTTIVITA' </t>
  </si>
  <si>
    <t>I207</t>
  </si>
  <si>
    <t>I212</t>
  </si>
  <si>
    <t>S604</t>
  </si>
  <si>
    <t>S630</t>
  </si>
  <si>
    <t>S998</t>
  </si>
  <si>
    <t>S999</t>
  </si>
  <si>
    <t>T101</t>
  </si>
  <si>
    <t>ND</t>
  </si>
  <si>
    <t>E-Mail</t>
  </si>
  <si>
    <t>N° Civico</t>
  </si>
  <si>
    <t>F00</t>
  </si>
  <si>
    <t>SC1</t>
  </si>
  <si>
    <t>SS2</t>
  </si>
  <si>
    <t>1.0</t>
  </si>
  <si>
    <t>0A5000</t>
  </si>
  <si>
    <t>028000</t>
  </si>
  <si>
    <t>027000</t>
  </si>
  <si>
    <t>025000</t>
  </si>
  <si>
    <t>0D0104</t>
  </si>
  <si>
    <t>0D0097</t>
  </si>
  <si>
    <t>0D0098</t>
  </si>
  <si>
    <t>0D0095</t>
  </si>
  <si>
    <t>CA</t>
  </si>
  <si>
    <t>ARRETRATI ANNI PRECEDENTI</t>
  </si>
  <si>
    <t>STRAORDINARIO</t>
  </si>
  <si>
    <t>I125</t>
  </si>
  <si>
    <t>S615</t>
  </si>
  <si>
    <t>NF</t>
  </si>
  <si>
    <t>CITTA'                                                     PROV.</t>
  </si>
  <si>
    <t>TABELLE COMPILATE
(attenzione: la seguente sezione verrà compilata in automatico; all'atto dell'inserimento dei dati nel kit verrà annerita la relativa casella)</t>
  </si>
  <si>
    <t>Fino a 1 anno</t>
  </si>
  <si>
    <t>Da 1 a 2 anni</t>
  </si>
  <si>
    <t>Da 2 a 3 anni</t>
  </si>
  <si>
    <t>Oltre i 3 anni</t>
  </si>
  <si>
    <t>Uomo / Donna</t>
  </si>
  <si>
    <t>XX</t>
  </si>
  <si>
    <t>Personale con contratti di collaborazione coordinata e continuativa</t>
  </si>
  <si>
    <t>Tempo determinato</t>
  </si>
  <si>
    <t>TOTALE Tempo determinato</t>
  </si>
  <si>
    <t>Z01</t>
  </si>
  <si>
    <t>SI_1A</t>
  </si>
  <si>
    <t>T2A</t>
  </si>
  <si>
    <t>CoCoCo</t>
  </si>
  <si>
    <t>valore</t>
  </si>
  <si>
    <t xml:space="preserve">Assunzione per chiamata diretta (L. 68/99 - categorie protette) </t>
  </si>
  <si>
    <t xml:space="preserve">Assunzione per chiamata numerica (L. 68/99 - categorie protette) </t>
  </si>
  <si>
    <t>I422</t>
  </si>
  <si>
    <t>Passaggi da altra Amministrazione dello stesso comparto (*)</t>
  </si>
  <si>
    <t>Passaggi da altra Amministrazione di altro comparto (*)</t>
  </si>
  <si>
    <t>COMPONENTI COLLEGIO DEI REVISORI (O ORGANO EQUIVALENTE)</t>
  </si>
  <si>
    <t>RESPONSABILE DEL PROCEDIMENTO AMMINISTRATIVO DI CUI ALLA LEGGE 7/8/90, N. 241 CAPO II°</t>
  </si>
  <si>
    <t>Anzianità di servizio maturata al 31/12, anche in modo non continuativo, nell'attuale o in altre amministrazioni</t>
  </si>
  <si>
    <t>DIRETTORE  GENERALE</t>
  </si>
  <si>
    <t>POSIZIONE ECONOMICA D3</t>
  </si>
  <si>
    <t>POSIZIONE ECONOMICA D2</t>
  </si>
  <si>
    <t>POSIZIONE ECONOMICA C5</t>
  </si>
  <si>
    <t>POSIZIONE ECONOMICA C4</t>
  </si>
  <si>
    <t>POSIZIONE ECONOMICA C3</t>
  </si>
  <si>
    <t>POSIZIONE ECONOMICA C2</t>
  </si>
  <si>
    <t>POSIZIONE ECONOMICA B3</t>
  </si>
  <si>
    <t>POSIZIONE ECONOMICA B2</t>
  </si>
  <si>
    <t>POSIZIONE ECONOMICA A5</t>
  </si>
  <si>
    <t>POSIZIONE ECONOMICA A4</t>
  </si>
  <si>
    <t>POSIZIONE ECONOMICA A3</t>
  </si>
  <si>
    <t>POSIZIONE ECONOMICA A2</t>
  </si>
  <si>
    <t>SCIOPERO</t>
  </si>
  <si>
    <t>INFORMAZIONI ISTITUZIONE</t>
  </si>
  <si>
    <t>DOMANDE PRESENTI IN CIRCOLARE</t>
  </si>
  <si>
    <t>Collocamento a riposo per limiti di età</t>
  </si>
  <si>
    <t>Dimissioni (con diritto a pensione)</t>
  </si>
  <si>
    <t>Passaggi per esternalizzazioni (*)</t>
  </si>
  <si>
    <t>ALTRE SPESE ACCESSORIE ED INDENNITA' VARIE</t>
  </si>
  <si>
    <t>SEGRETARIO GENERALE CCIAA</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</si>
  <si>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</si>
  <si>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</si>
  <si>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</si>
  <si>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</si>
  <si>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</si>
  <si>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</si>
  <si>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</si>
  <si>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</si>
  <si>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</si>
  <si>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</si>
  <si>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</si>
  <si>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</si>
  <si>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</si>
  <si>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</si>
  <si>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</si>
  <si>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</si>
  <si>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</si>
  <si>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</si>
  <si>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</si>
  <si>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</si>
  <si>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</si>
  <si>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</si>
  <si>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S720</t>
  </si>
  <si>
    <r>
      <t>ANOMALIE RISCONTRATE</t>
    </r>
    <r>
      <rPr>
        <b/>
        <sz val="10"/>
        <rFont val="Arial"/>
        <family val="2"/>
      </rPr>
      <t xml:space="preserve">
(attenzione: la seguente sezione verrà compilata in automatico; all'atto dell'inserimento dei dati nel kit verranno evidenziate eventuali anomalie)</t>
    </r>
  </si>
  <si>
    <r>
      <t xml:space="preserve">*(asterisco): si intende campo obbligatorio
</t>
    </r>
    <r>
      <rPr>
        <sz val="9"/>
        <rFont val="Arial"/>
        <family val="2"/>
      </rPr>
      <t>(1)</t>
    </r>
    <r>
      <rPr>
        <sz val="8"/>
        <rFont val="Arial"/>
        <family val="2"/>
      </rPr>
      <t xml:space="preserve">  </t>
    </r>
    <r>
      <rPr>
        <i/>
        <sz val="11"/>
        <rFont val="Arial"/>
        <family val="2"/>
      </rPr>
      <t>La SQ7 va considerata solo dagli Enti tenuti alla compilazione della SI_1A (Comuni, Province, Unioni di Comuni, Comunità Montane)</t>
    </r>
  </si>
  <si>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</si>
  <si>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</si>
  <si>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</si>
  <si>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Indicare il totale delle somme trattenute ai dipendenti nell'anno di rilevazione per le assenze per malattia in applicazione dell'art. 71 del D.L. n. 112 del 25/06/2008 convertito in L. 133/2008.</t>
  </si>
  <si>
    <t>tra 41 e 43 anni</t>
  </si>
  <si>
    <t>44 e oltre</t>
  </si>
  <si>
    <t>tra 65 e 67 anni</t>
  </si>
  <si>
    <t>68 e oltre</t>
  </si>
  <si>
    <t>C25</t>
  </si>
  <si>
    <t>O10</t>
  </si>
  <si>
    <t>CONGEDI RETRIBUITI AI SENSI DELL'ART.42,C.5, DLGS 151/2001</t>
  </si>
  <si>
    <t>IND. DI VACANZA CONTRATTUALE</t>
  </si>
  <si>
    <t>IND. DI VIGILANZA</t>
  </si>
  <si>
    <t>COMPENSI ONERI RISCHI E DISAGI</t>
  </si>
  <si>
    <t>FONDO SPECIF. RESPONSAB.</t>
  </si>
  <si>
    <t>IN 8</t>
  </si>
  <si>
    <t>A015</t>
  </si>
  <si>
    <t>A035</t>
  </si>
  <si>
    <t>A045</t>
  </si>
  <si>
    <t>A070</t>
  </si>
  <si>
    <t>M000</t>
  </si>
  <si>
    <t>Indicare il numero di unita di personale utilizzato a qualsiasi titolo (comando o altro) nelle attivita esternalizzate con esclusione delle unita effettivamente cessate a seguito di esternalizzazioni.</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</si>
  <si>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</si>
  <si>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</si>
  <si>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</si>
  <si>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RESI</t>
  </si>
  <si>
    <t>DIRIGENTE FUORI D.O.</t>
  </si>
  <si>
    <t>ALTRE SPECIALIZZ. FUORI D.O.</t>
  </si>
  <si>
    <t>QUALIFICA DIRIGENZIALE ATEMPO INDETERMINATO 1^ FASCIA</t>
  </si>
  <si>
    <t>0D0077</t>
  </si>
  <si>
    <t>QUALIFICA DIRIGENZIALE A TEMPO INDETERMINATO 2^ FASCIA</t>
  </si>
  <si>
    <t>0D0079</t>
  </si>
  <si>
    <t>QUALIFICA DIRIGENZIALE A TEMPO INDETERMINATO 3^ FASCIA</t>
  </si>
  <si>
    <t>0D0918</t>
  </si>
  <si>
    <t>QUALIFICA DIRIGENZIALE TEMPO DETER.</t>
  </si>
  <si>
    <t>0D0099</t>
  </si>
  <si>
    <t>POSIZIONE ECONOMICA D6</t>
  </si>
  <si>
    <t>POSIZIONE ECONOMICA D5</t>
  </si>
  <si>
    <t>052000</t>
  </si>
  <si>
    <t>POSIZIONE ECONOMICA D4</t>
  </si>
  <si>
    <t>051000</t>
  </si>
  <si>
    <t>POSIZIONE ECONOMICA D1</t>
  </si>
  <si>
    <t>048000</t>
  </si>
  <si>
    <t>POSIZIONE ECONOMICA C8</t>
  </si>
  <si>
    <t>0C8000</t>
  </si>
  <si>
    <t>POSIZIONE ECONOMICA C7</t>
  </si>
  <si>
    <t>0C7000</t>
  </si>
  <si>
    <t>POSIZIONE ECONOMICA C6</t>
  </si>
  <si>
    <t>097000</t>
  </si>
  <si>
    <t>POSIZIONE ECONOMICA C1</t>
  </si>
  <si>
    <t>040000</t>
  </si>
  <si>
    <t>POSIZIONE ECONOMICA B6</t>
  </si>
  <si>
    <t>038000</t>
  </si>
  <si>
    <t>POSIZIONE ECONOMICA B5</t>
  </si>
  <si>
    <t>037000</t>
  </si>
  <si>
    <t>POSIZIONE ECONOMICA B4</t>
  </si>
  <si>
    <t>036000</t>
  </si>
  <si>
    <t>POSIZIONE ECONOMICA B1</t>
  </si>
  <si>
    <t>030000</t>
  </si>
  <si>
    <t>023000</t>
  </si>
  <si>
    <t>I.I.S.</t>
  </si>
  <si>
    <t>A020</t>
  </si>
  <si>
    <t>INDENNITA' DI AMMINISTRAZIONE</t>
  </si>
  <si>
    <t>IND. DI GABINETTO</t>
  </si>
  <si>
    <t>INDENNITÀ DI TURNAZIONE</t>
  </si>
  <si>
    <t>INDENNITÀ DI PRONTA REPERIBILITÀ</t>
  </si>
  <si>
    <t>I110</t>
  </si>
  <si>
    <t>I102</t>
  </si>
  <si>
    <t>I126</t>
  </si>
  <si>
    <t>I156</t>
  </si>
  <si>
    <t>INCENTIVI ALLA PROGETTAZIONE EX LEGGE MERLONI</t>
  </si>
  <si>
    <t>TREDICESIMA MENSILITA'</t>
  </si>
  <si>
    <t>I507</t>
  </si>
  <si>
    <t>RETRIBUZIONE DI POSIZIONE - QUOTA VARIABILE</t>
  </si>
  <si>
    <t>INDENNITA' ART.42, COMMA 5-TER, D.LGS. 151/2001</t>
  </si>
  <si>
    <t>I424</t>
  </si>
  <si>
    <t>INDENNITA' DI STAFF/COLLABORAZIONE</t>
  </si>
  <si>
    <t>S190</t>
  </si>
  <si>
    <t>COMPETENZE PERSONALE COMANDATO/DISTACCATO PRESSO L'AMM.NE</t>
  </si>
  <si>
    <t>S761</t>
  </si>
  <si>
    <t>REFERENTE DA CONTATTARE</t>
  </si>
  <si>
    <t>TRC</t>
  </si>
  <si>
    <t>IN 3</t>
  </si>
  <si>
    <t>000096</t>
  </si>
  <si>
    <t>SI_1A_CONV</t>
  </si>
  <si>
    <t>A35</t>
  </si>
  <si>
    <t>C21</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</si>
  <si>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</si>
  <si>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</si>
  <si>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 xml:space="preserve">Unità di pers. est. all'istituzione, in posizione di comando, distacco, fuori ruolo, esperti, consulenti o co.co.co assegnate agli uffici di diretta collaborazione con gli organi di indirizzo politico  </t>
  </si>
  <si>
    <t>Personale stabilizzato da LSU/LPU</t>
  </si>
  <si>
    <t>NOTE E CHIARIMENTI ALLA RILEVAZIONE
(max 1500 caratteri)</t>
  </si>
  <si>
    <t>0D6CF0</t>
  </si>
  <si>
    <t>052CF0</t>
  </si>
  <si>
    <t>051CF0</t>
  </si>
  <si>
    <t>050CF0</t>
  </si>
  <si>
    <t>049CF0</t>
  </si>
  <si>
    <t>048CF0</t>
  </si>
  <si>
    <t>0C8CF0</t>
  </si>
  <si>
    <t>0C7CF0</t>
  </si>
  <si>
    <t>097CF0</t>
  </si>
  <si>
    <t>046CF0</t>
  </si>
  <si>
    <t>045CF0</t>
  </si>
  <si>
    <t>043CF0</t>
  </si>
  <si>
    <t>042CF0</t>
  </si>
  <si>
    <t>040CF0</t>
  </si>
  <si>
    <t>036CF0</t>
  </si>
  <si>
    <t>034CF0</t>
  </si>
  <si>
    <t>032CF0</t>
  </si>
  <si>
    <t>030CF0</t>
  </si>
  <si>
    <t>CATEGORIA D</t>
  </si>
  <si>
    <t>CATEGORIA C</t>
  </si>
  <si>
    <t>CATEGORIA B</t>
  </si>
  <si>
    <t>CATEGORIA A</t>
  </si>
  <si>
    <t>PERSONALE CONTRATTISTA</t>
  </si>
  <si>
    <t>IND. PENSIONABILE</t>
  </si>
  <si>
    <t>I514</t>
  </si>
  <si>
    <t>IN 10</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</si>
  <si>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</si>
  <si>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</si>
  <si>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</si>
  <si>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</si>
  <si>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Quante persone sono state impiegate nell'anno (TEMPO DETER., CO.CO.CO., INCARICHI O ALTRI TIPI DI LAV. FLESSIBILE) il cui costo è totalmente sostenutocon finanziamenti esterni dellU.E. o di privati?</t>
  </si>
  <si>
    <t>(sono evidenziate quelle valorizzate nella T1)</t>
  </si>
  <si>
    <t>(sono evidenziate le qualifiche valorizzate per l'anno)</t>
  </si>
  <si>
    <t>Risoluz. rapporto di lavoro</t>
  </si>
  <si>
    <t>Spesa complessivamente sostenuta per il personale con qualifica dirigenziale assegnato agli uffici di diretta collaborazione con gli organi di indirizzo politico</t>
  </si>
  <si>
    <t>Spesa complessivamente sostenuta per il personale non dirigenziale assegnato agli uffici di diretta collaborazione con gli organi di indirizzo politico</t>
  </si>
  <si>
    <t>Spesa sostenuta per il persoanale esterno all'amministrazione, in posizione di comando, distacco, fuori ruolo, esperti, consulenti e CO.CO.CO. assegnati agli uffici di diretta collaborazione con gli organi di indirizzo politico</t>
  </si>
  <si>
    <t>POSIZIONE ECONOMICA D6 CORPO FORESTALE</t>
  </si>
  <si>
    <t>POSIZIONE ECONOMICA D5 CORPO FORESTALE</t>
  </si>
  <si>
    <t>POSIZIONE ECONOMICA D4 CORPO FORESTALE</t>
  </si>
  <si>
    <t>POSIZIONE ECONOMICA D3 CORPO FORESTALE</t>
  </si>
  <si>
    <t>POSIZIONE ECONOMICA D2 CORPO FORESTALE</t>
  </si>
  <si>
    <t>POSIZIONE ECONOMICA D1 CORPO FORESTALE</t>
  </si>
  <si>
    <t>POSIZIONE ECONOMICA C8 CORPO FORESTALE</t>
  </si>
  <si>
    <t>POSIZIONE ECONOMICA C7 CORPO FORESTALE</t>
  </si>
  <si>
    <t>POSIZIONE ECONOMICA C6 CORPO FORESTALE</t>
  </si>
  <si>
    <t>POSIZIONE ECONOMICA C5 CORPO FORESTALE</t>
  </si>
  <si>
    <t>POSIZIONE ECONOMICA C4 CORPO FORESTALE</t>
  </si>
  <si>
    <t>POSIZIONE ECONOMICA C3 CORPO FORESTALE</t>
  </si>
  <si>
    <t>POSIZIONE ECONOMICA C2 CORPO FORESTALE</t>
  </si>
  <si>
    <t>POSIZIONE ECONOMICA C1 CORPO FORESTALE</t>
  </si>
  <si>
    <t>POSIZIONE ECONOMICA B4 CORPO FORESTALE</t>
  </si>
  <si>
    <t>POSIZIONE ECONOMICA B3 CORPO FORESTALE</t>
  </si>
  <si>
    <t>POSIZIONE ECONOMICA B2 CORPO FORESTALE</t>
  </si>
  <si>
    <t>POSIZIONE ECONOMICA B1 CORPO FORESTALE</t>
  </si>
  <si>
    <t>POSIZIONE ECONOMICA A1</t>
  </si>
  <si>
    <t>CONTRATTISTI</t>
  </si>
  <si>
    <t>COLLABORATORE A TEMPO DETERMINATO - ART. 2 D.P. REG. N. 8/20</t>
  </si>
  <si>
    <t>I418</t>
  </si>
  <si>
    <t>ASSEGNO AD PERSONAM</t>
  </si>
  <si>
    <t>IN 11</t>
  </si>
  <si>
    <t>IN 12</t>
  </si>
  <si>
    <t>IN 13</t>
  </si>
  <si>
    <t>IN 14</t>
  </si>
  <si>
    <t>IN 15</t>
  </si>
  <si>
    <t>IN 16</t>
  </si>
  <si>
    <t>SQ 9</t>
  </si>
  <si>
    <t>SQ10</t>
  </si>
  <si>
    <t>SICI</t>
  </si>
  <si>
    <t>AP</t>
  </si>
  <si>
    <t>Telelavoro/Smart working (**)
Personale indicato in T1</t>
  </si>
  <si>
    <t>ESONERI</t>
  </si>
  <si>
    <t>PERSONALE IN ASPETTATIVA</t>
  </si>
  <si>
    <t>R.I.A.</t>
  </si>
  <si>
    <t>PROGRESSIONE PER CLASSI E SCATTI/FASCE RETRIBUTIVE</t>
  </si>
  <si>
    <t>A031</t>
  </si>
  <si>
    <t>A032</t>
  </si>
  <si>
    <t>IN 9</t>
  </si>
  <si>
    <t>LSU/LPU/ASU(*)</t>
  </si>
  <si>
    <t>Personale assunto con procedure art. 20 D.Lgs.75/2017</t>
  </si>
  <si>
    <t>A41</t>
  </si>
  <si>
    <t>Importo del limite di cui all'art. 1, comma 557-quater o art.1, comma 562 della legge n. 296/2006 o di analoghe disposizioni delle regioni e province autonome</t>
  </si>
  <si>
    <t>Personale assunto con procedure Art. 35, c.3-Bis, DLGS 165/01</t>
  </si>
  <si>
    <t>Licenziamenti disposti dall’ente</t>
  </si>
  <si>
    <t>S709</t>
  </si>
  <si>
    <t>INCENTIVI ALLA MOBILITÀ TERRITORIALE</t>
  </si>
  <si>
    <t>POSIZIONE ECONOMICA D7</t>
  </si>
  <si>
    <t>0D7000</t>
  </si>
  <si>
    <t>POSIZIONE ECONOMICA D7 CORPO FORESTALE</t>
  </si>
  <si>
    <t>0D7CF0</t>
  </si>
  <si>
    <t>POSIZIONE ECONOMICA C9</t>
  </si>
  <si>
    <t>0C9000</t>
  </si>
  <si>
    <t>POSIZIONE ECONOMICA C9 CORPO FORESTALE</t>
  </si>
  <si>
    <t>0C9CF0</t>
  </si>
  <si>
    <t>POSIZIONE ECONOMICA B7</t>
  </si>
  <si>
    <t>0B7000</t>
  </si>
  <si>
    <t>POSIZIONE ECONOMICA B5 CORPO FORESTALE</t>
  </si>
  <si>
    <t>037CF0</t>
  </si>
  <si>
    <t>POSIZIONE ECONOMICA A6</t>
  </si>
  <si>
    <t>0A6000</t>
  </si>
  <si>
    <t>IN 17</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</si>
  <si>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</si>
  <si>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</si>
  <si>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</si>
  <si>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</si>
  <si>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si</t>
  </si>
  <si>
    <t>no</t>
  </si>
  <si>
    <r>
      <t xml:space="preserve">SQ 7 </t>
    </r>
    <r>
      <rPr>
        <sz val="8"/>
        <color indexed="9"/>
        <rFont val="Arial"/>
        <family val="2"/>
      </rPr>
      <t>(1)</t>
    </r>
  </si>
  <si>
    <t>091 6050649/649</t>
  </si>
  <si>
    <t>091 582338</t>
  </si>
  <si>
    <t>segretario.generale@paen.camcom.it</t>
  </si>
  <si>
    <t>www.paen.camcom.it</t>
  </si>
  <si>
    <t>POLIZZOTTO</t>
  </si>
  <si>
    <t>GIUSEPPE</t>
  </si>
  <si>
    <t>giuseppe.polizzotto@studiopolizzotto.191.it</t>
  </si>
  <si>
    <t>MILAZZO</t>
  </si>
  <si>
    <t>DANIELA</t>
  </si>
  <si>
    <t>dmilazzo@regione.sicilia.it</t>
  </si>
  <si>
    <t>BARCELLONA</t>
  </si>
  <si>
    <t>GUIDO</t>
  </si>
  <si>
    <t>091 6050330</t>
  </si>
  <si>
    <t>091 6050376</t>
  </si>
  <si>
    <t>LAURIA</t>
  </si>
  <si>
    <t>ANGELO</t>
  </si>
  <si>
    <t>angelo.lauria@paen.camcom.it</t>
  </si>
  <si>
    <t>0916050330</t>
  </si>
  <si>
    <t>091582338</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</si>
</sst>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quot;\ #,##0;[Red]\-&quot;L.&quot;\ #,##0"/>
    <numFmt numFmtId="181" formatCode="General_)"/>
    <numFmt numFmtId="182" formatCode="00000"/>
    <numFmt numFmtId="183" formatCode="#,##0.000"/>
    <numFmt numFmtId="184" formatCode="#,##0.0"/>
    <numFmt numFmtId="185" formatCode="&quot;Sì&quot;;&quot;Sì&quot;;&quot;No&quot;"/>
    <numFmt numFmtId="186" formatCode="&quot;Vero&quot;;&quot;Vero&quot;;&quot;Falso&quot;"/>
    <numFmt numFmtId="187" formatCode="&quot;Attivo&quot;;&quot;Attivo&quot;;&quot;Disattivo&quot;"/>
    <numFmt numFmtId="188" formatCode="[$€-2]\ #.##000_);[Red]\([$€-2]\ #.##000\)"/>
    <numFmt numFmtId="189" formatCode="0.0%"/>
    <numFmt numFmtId="190" formatCode="#,##0.0;[Red]\-#,##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0.0000000000"/>
    <numFmt numFmtId="199" formatCode="&quot;L.&quot;\ #,##0;\-&quot;L.&quot;\ #,##0"/>
    <numFmt numFmtId="200" formatCode="&quot;L.&quot;\ #,##0.00;\-&quot;L.&quot;\ #,##0.00"/>
    <numFmt numFmtId="201" formatCode="&quot;L.&quot;\ #,##0.00;[Red]\-&quot;L.&quot;\ #,##0.00"/>
    <numFmt numFmtId="202" formatCode="_-&quot;L.&quot;\ * #,##0_-;\-&quot;L.&quot;\ * #,##0_-;_-&quot;L.&quot;\ * &quot;-&quot;_-;_-@_-"/>
    <numFmt numFmtId="203" formatCode="_-&quot;L.&quot;\ * #,##0.00_-;\-&quot;L.&quot;\ * #,##0.00_-;_-&quot;L.&quot;\ * &quot;-&quot;??_-;_-@_-"/>
    <numFmt numFmtId="204" formatCode="d\ mmmm\ yyyy"/>
    <numFmt numFmtId="205" formatCode="[$€]\ #,##0;[Red]\-[$€]\ #,##0"/>
    <numFmt numFmtId="206" formatCode=";;;"/>
    <numFmt numFmtId="207" formatCode="0.0"/>
    <numFmt numFmtId="208" formatCode="#,###"/>
    <numFmt numFmtId="209" formatCode="#,###;[Red]\-#,###"/>
    <numFmt numFmtId="210" formatCode="[$-410]dddd\ d\ mmmm\ yyyy"/>
    <numFmt numFmtId="211" formatCode="h\.mm\.ss"/>
    <numFmt numFmtId="212" formatCode="_-* #,##0.0_-;\-* #,##0.0_-;_-* &quot;-&quot;??_-;_-@_-"/>
    <numFmt numFmtId="213" formatCode="_-* #,##0_-;\-* #,##0_-;_-* &quot;-&quot;??_-;_-@_-"/>
    <numFmt numFmtId="214" formatCode="#,##0;\-#,##0;&quot; &quot;"/>
    <numFmt numFmtId="215" formatCode="#,##0.00;\-#,##0.00;&quot; &quot;"/>
    <numFmt numFmtId="216" formatCode="#,###.00;\-#,###.00;;"/>
    <numFmt numFmtId="217" formatCode="#,##0.000;[Red]\-#,##0.000"/>
    <numFmt numFmtId="218" formatCode="&quot;Attivo&quot;;&quot;Attivo&quot;;&quot;Inattivo&quot;"/>
    <numFmt numFmtId="219" formatCode="0.000%"/>
  </numFmts>
  <fonts count="109">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8"/>
      <name val="MS Serif"/>
      <family val="1"/>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6"/>
      <name val="MS Serif"/>
      <family val="1"/>
    </font>
    <font>
      <i/>
      <sz val="9"/>
      <name val="Arial"/>
      <family val="2"/>
    </font>
    <font>
      <sz val="8"/>
      <color indexed="10"/>
      <name val="Arial"/>
      <family val="2"/>
    </font>
    <font>
      <b/>
      <sz val="8"/>
      <color indexed="10"/>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sz val="12"/>
      <name val="Courier"/>
      <family val="3"/>
    </font>
    <font>
      <sz val="8.5"/>
      <name val="MS Serif"/>
      <family val="1"/>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b/>
      <sz val="10"/>
      <color indexed="10"/>
      <name val="Arial"/>
      <family val="2"/>
    </font>
    <font>
      <b/>
      <i/>
      <sz val="13"/>
      <color indexed="8"/>
      <name val="Arial"/>
      <family val="2"/>
    </font>
    <font>
      <b/>
      <sz val="13"/>
      <color indexed="10"/>
      <name val="Arial"/>
      <family val="2"/>
    </font>
    <font>
      <b/>
      <i/>
      <sz val="9"/>
      <name val="Arial"/>
      <family val="2"/>
    </font>
    <font>
      <sz val="8"/>
      <name val="Trebuchet MS"/>
      <family val="2"/>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b/>
      <sz val="11"/>
      <color indexed="8"/>
      <name val="Arial"/>
      <family val="2"/>
    </font>
    <font>
      <b/>
      <sz val="6"/>
      <color indexed="8"/>
      <name val="Arial"/>
      <family val="2"/>
    </font>
    <font>
      <i/>
      <sz val="11"/>
      <name val="Arial"/>
      <family val="2"/>
    </font>
    <font>
      <b/>
      <sz val="9"/>
      <color indexed="48"/>
      <name val="Courier"/>
      <family val="3"/>
    </font>
    <font>
      <u val="single"/>
      <sz val="10"/>
      <color indexed="12"/>
      <name val="Arial"/>
      <family val="2"/>
    </font>
    <font>
      <sz val="11"/>
      <name val="Calibri"/>
      <family val="2"/>
    </font>
    <font>
      <sz val="8"/>
      <color indexed="9"/>
      <name val="Arial"/>
      <family val="2"/>
    </font>
    <font>
      <sz val="2.25"/>
      <color indexed="8"/>
      <name val="Arial"/>
      <family val="0"/>
    </font>
    <font>
      <b/>
      <sz val="7"/>
      <color indexed="8"/>
      <name val="Arial"/>
      <family val="0"/>
    </font>
    <font>
      <sz val="2.75"/>
      <color indexed="8"/>
      <name val="Arial"/>
      <family val="0"/>
    </font>
    <font>
      <sz val="12"/>
      <color indexed="8"/>
      <name val="Times New Roman"/>
      <family val="2"/>
    </font>
    <font>
      <sz val="12"/>
      <color indexed="8"/>
      <name val="Calibri"/>
      <family val="2"/>
    </font>
    <font>
      <sz val="11"/>
      <color indexed="8"/>
      <name val="Calibri"/>
      <family val="2"/>
    </font>
    <font>
      <b/>
      <sz val="12"/>
      <color indexed="9"/>
      <name val="Arial"/>
      <family val="2"/>
    </font>
    <font>
      <sz val="10"/>
      <color indexed="9"/>
      <name val="Courier"/>
      <family val="3"/>
    </font>
    <font>
      <sz val="8"/>
      <color indexed="9"/>
      <name val="Helv"/>
      <family val="0"/>
    </font>
    <font>
      <sz val="10"/>
      <color indexed="9"/>
      <name val="Arial"/>
      <family val="2"/>
    </font>
    <font>
      <b/>
      <sz val="11"/>
      <color indexed="9"/>
      <name val="Arial"/>
      <family val="2"/>
    </font>
    <font>
      <b/>
      <sz val="9"/>
      <color indexed="10"/>
      <name val="Arial"/>
      <family val="2"/>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b/>
      <sz val="8"/>
      <color indexed="8"/>
      <name val="Arial"/>
      <family val="0"/>
    </font>
    <font>
      <sz val="9"/>
      <color indexed="8"/>
      <name val="Arial"/>
      <family val="0"/>
    </font>
    <font>
      <b/>
      <sz val="9"/>
      <color indexed="8"/>
      <name val="Arial"/>
      <family val="0"/>
    </font>
    <font>
      <sz val="12"/>
      <color theme="1"/>
      <name val="Times New Roman"/>
      <family val="2"/>
    </font>
    <font>
      <sz val="12"/>
      <color theme="1"/>
      <name val="Calibri"/>
      <family val="2"/>
    </font>
    <font>
      <sz val="11"/>
      <color theme="1"/>
      <name val="Calibri"/>
      <family val="2"/>
    </font>
    <font>
      <b/>
      <sz val="12"/>
      <color theme="0"/>
      <name val="Arial"/>
      <family val="2"/>
    </font>
    <font>
      <b/>
      <sz val="10"/>
      <color rgb="FFFF0000"/>
      <name val="Arial"/>
      <family val="2"/>
    </font>
    <font>
      <sz val="8"/>
      <color theme="0"/>
      <name val="Arial"/>
      <family val="2"/>
    </font>
    <font>
      <sz val="10"/>
      <color theme="0"/>
      <name val="Courier"/>
      <family val="3"/>
    </font>
    <font>
      <sz val="8"/>
      <color theme="0"/>
      <name val="Helv"/>
      <family val="0"/>
    </font>
    <font>
      <sz val="10"/>
      <color theme="0"/>
      <name val="Arial"/>
      <family val="2"/>
    </font>
    <font>
      <b/>
      <sz val="11"/>
      <color theme="0"/>
      <name val="Arial"/>
      <family val="2"/>
    </font>
    <font>
      <sz val="8"/>
      <color rgb="FFFF0000"/>
      <name val="Arial"/>
      <family val="2"/>
    </font>
    <font>
      <b/>
      <sz val="9"/>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9" tint="0.5999900102615356"/>
        <bgColor indexed="64"/>
      </patternFill>
    </fill>
    <fill>
      <patternFill patternType="solid">
        <fgColor theme="0"/>
        <bgColor indexed="64"/>
      </patternFill>
    </fill>
    <fill>
      <patternFill patternType="solid">
        <fgColor theme="0" tint="-0.04997999966144562"/>
        <bgColor indexed="64"/>
      </patternFill>
    </fill>
  </fills>
  <borders count="13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medium"/>
      <right style="thin"/>
      <top>
        <color indexed="63"/>
      </top>
      <bottom style="double"/>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thin"/>
      <right>
        <color indexed="63"/>
      </right>
      <top>
        <color indexed="63"/>
      </top>
      <bottom style="double"/>
    </border>
    <border>
      <left style="double"/>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color indexed="63"/>
      </left>
      <right style="medium"/>
      <top style="medium"/>
      <bottom style="double"/>
    </border>
    <border>
      <left>
        <color indexed="63"/>
      </left>
      <right style="double"/>
      <top style="double"/>
      <bottom>
        <color indexed="63"/>
      </bottom>
    </border>
    <border>
      <left>
        <color indexed="63"/>
      </left>
      <right style="medium"/>
      <top>
        <color indexed="63"/>
      </top>
      <bottom>
        <color indexed="63"/>
      </bottom>
    </border>
    <border>
      <left>
        <color indexed="63"/>
      </left>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medium"/>
      <right>
        <color indexed="63"/>
      </right>
      <top>
        <color indexed="63"/>
      </top>
      <bottom style="double"/>
    </border>
    <border>
      <left style="thin"/>
      <right style="double"/>
      <top>
        <color indexed="63"/>
      </top>
      <bottom style="thin"/>
    </border>
    <border>
      <left style="medium"/>
      <right style="thin"/>
      <top style="thin"/>
      <bottom style="thin"/>
    </border>
    <border>
      <left style="medium"/>
      <right style="thin"/>
      <top style="double"/>
      <bottom style="medium"/>
    </border>
    <border>
      <left>
        <color indexed="63"/>
      </left>
      <right>
        <color indexed="63"/>
      </right>
      <top style="double"/>
      <bottom>
        <color indexed="63"/>
      </botto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color indexed="63"/>
      </bottom>
    </border>
    <border>
      <left style="double"/>
      <right style="thin"/>
      <top style="thin"/>
      <bottom style="thin"/>
    </border>
    <border>
      <left style="thin"/>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double"/>
      <top style="thin"/>
      <bottom style="thin"/>
    </border>
    <border>
      <left style="double"/>
      <right style="thin"/>
      <top style="thin"/>
      <bottom style="double"/>
    </border>
    <border>
      <left style="thin"/>
      <right style="thin"/>
      <top style="thin"/>
      <bottom style="double"/>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double"/>
      <right style="thin"/>
      <top style="double"/>
      <bottom style="thin"/>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medium"/>
      <right style="thin"/>
      <top style="medium"/>
      <bottom>
        <color indexed="63"/>
      </bottom>
    </border>
    <border>
      <left>
        <color indexed="63"/>
      </left>
      <right style="medium"/>
      <top>
        <color indexed="63"/>
      </top>
      <bottom style="thin"/>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style="medium"/>
      <right>
        <color indexed="63"/>
      </right>
      <top style="medium"/>
      <bottom style="double"/>
    </border>
    <border>
      <left style="thin"/>
      <right>
        <color indexed="63"/>
      </right>
      <top style="medium"/>
      <bottom style="double"/>
    </border>
    <border>
      <left style="thin"/>
      <right style="double"/>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style="thin"/>
      <right style="medium"/>
      <top style="thin"/>
      <bottom style="thin"/>
    </border>
    <border>
      <left>
        <color indexed="63"/>
      </left>
      <right style="medium"/>
      <top style="double"/>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medium"/>
      <right>
        <color indexed="63"/>
      </right>
      <top>
        <color indexed="63"/>
      </top>
      <bottom style="thin"/>
    </border>
    <border>
      <left style="double"/>
      <right style="double"/>
      <top>
        <color indexed="63"/>
      </top>
      <bottom>
        <color indexed="63"/>
      </bottom>
    </border>
    <border>
      <left style="double"/>
      <right style="double"/>
      <top>
        <color indexed="63"/>
      </top>
      <bottom style="double"/>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color indexed="63"/>
      </left>
      <right style="medium"/>
      <top style="thin"/>
      <bottom style="thin"/>
    </border>
    <border>
      <left/>
      <right/>
      <top style="thin"/>
      <bottom/>
    </border>
    <border>
      <left>
        <color indexed="63"/>
      </left>
      <right style="double"/>
      <top style="thin"/>
      <bottom>
        <color indexed="63"/>
      </bottom>
    </border>
    <border>
      <left>
        <color indexed="63"/>
      </left>
      <right style="double"/>
      <top style="double"/>
      <bottom style="mediu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double"/>
      <right style="medium"/>
      <top style="double"/>
      <bottom>
        <color indexed="63"/>
      </bottom>
    </border>
    <border>
      <left>
        <color indexed="63"/>
      </left>
      <right>
        <color indexed="63"/>
      </right>
      <top>
        <color indexed="63"/>
      </top>
      <bottom style="double"/>
    </border>
    <border>
      <left style="medium"/>
      <right style="double"/>
      <top style="double"/>
      <bottom>
        <color indexed="63"/>
      </bottom>
    </border>
    <border>
      <left style="medium"/>
      <right style="double"/>
      <top>
        <color indexed="63"/>
      </top>
      <bottom style="double"/>
    </border>
    <border>
      <left style="double"/>
      <right style="double"/>
      <top style="double"/>
      <bottom>
        <color indexed="63"/>
      </bottom>
    </border>
    <border>
      <left style="medium"/>
      <right style="medium"/>
      <top style="medium"/>
      <bottom>
        <color indexed="63"/>
      </bottom>
    </border>
    <border>
      <left style="medium"/>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double"/>
      <bottom style="thin"/>
    </border>
    <border>
      <left>
        <color indexed="63"/>
      </left>
      <right>
        <color indexed="63"/>
      </right>
      <top style="medium"/>
      <bottom>
        <color indexed="63"/>
      </bottom>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3" fillId="16" borderId="1" applyNumberFormat="0" applyAlignment="0" applyProtection="0"/>
    <xf numFmtId="0" fontId="54" fillId="0" borderId="2" applyNumberFormat="0" applyFill="0" applyAlignment="0" applyProtection="0"/>
    <xf numFmtId="0" fontId="55"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205" fontId="0" fillId="0" borderId="0" applyFont="0" applyFill="0" applyBorder="0" applyAlignment="0" applyProtection="0"/>
    <xf numFmtId="0" fontId="56" fillId="7" borderId="1" applyNumberFormat="0" applyAlignment="0" applyProtection="0"/>
    <xf numFmtId="0" fontId="97" fillId="0" borderId="0" applyNumberFormat="0" applyBorder="0" applyAlignment="0">
      <protection/>
    </xf>
    <xf numFmtId="40" fontId="4" fillId="0" borderId="0" applyFont="0" applyFill="0" applyBorder="0" applyAlignment="0" applyProtection="0"/>
    <xf numFmtId="169" fontId="41"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7" fillId="22" borderId="0" applyNumberFormat="0" applyBorder="0" applyAlignment="0" applyProtection="0"/>
    <xf numFmtId="0" fontId="0" fillId="0" borderId="0">
      <alignment/>
      <protection/>
    </xf>
    <xf numFmtId="0" fontId="98" fillId="0" borderId="0">
      <alignment/>
      <protection/>
    </xf>
    <xf numFmtId="0" fontId="0" fillId="0" borderId="0">
      <alignment/>
      <protection/>
    </xf>
    <xf numFmtId="0" fontId="0" fillId="0" borderId="0">
      <alignment/>
      <protection/>
    </xf>
    <xf numFmtId="0" fontId="17" fillId="0" borderId="0">
      <alignment/>
      <protection/>
    </xf>
    <xf numFmtId="0" fontId="97" fillId="0" borderId="0">
      <alignment/>
      <protection/>
    </xf>
    <xf numFmtId="0" fontId="99" fillId="0" borderId="0">
      <alignment/>
      <protection/>
    </xf>
    <xf numFmtId="0" fontId="97" fillId="0" borderId="0">
      <alignment/>
      <protection/>
    </xf>
    <xf numFmtId="0" fontId="0" fillId="0" borderId="0">
      <alignment/>
      <protection/>
    </xf>
    <xf numFmtId="0" fontId="99"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181" fontId="3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51" fillId="23" borderId="4" applyNumberFormat="0" applyFont="0" applyAlignment="0" applyProtection="0"/>
    <xf numFmtId="0" fontId="58"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 borderId="0" applyNumberFormat="0" applyBorder="0" applyAlignment="0" applyProtection="0"/>
    <xf numFmtId="0" fontId="67" fillId="4" borderId="0" applyNumberFormat="0" applyBorder="0" applyAlignment="0" applyProtection="0"/>
    <xf numFmtId="180" fontId="4" fillId="0" borderId="0" applyFont="0" applyFill="0" applyBorder="0" applyAlignment="0" applyProtection="0"/>
    <xf numFmtId="202" fontId="41" fillId="0" borderId="0" applyFont="0" applyFill="0" applyBorder="0" applyAlignment="0" applyProtection="0"/>
    <xf numFmtId="180" fontId="4" fillId="0" borderId="0" applyFont="0" applyFill="0" applyBorder="0" applyAlignment="0" applyProtection="0"/>
  </cellStyleXfs>
  <cellXfs count="765">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9" fillId="0" borderId="0" xfId="0" applyFont="1" applyBorder="1" applyAlignment="1" applyProtection="1">
      <alignment horizontal="right" vertical="center"/>
      <protection/>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0" xfId="0" applyFont="1" applyFill="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xf>
    <xf numFmtId="0" fontId="6" fillId="0" borderId="14" xfId="0" applyFont="1" applyFill="1" applyBorder="1" applyAlignment="1" applyProtection="1">
      <alignment horizontal="center"/>
      <protection/>
    </xf>
    <xf numFmtId="0" fontId="8" fillId="0" borderId="15" xfId="0" applyFont="1" applyFill="1" applyBorder="1" applyAlignment="1" applyProtection="1">
      <alignment horizontal="centerContinuous" vertical="center"/>
      <protection/>
    </xf>
    <xf numFmtId="0" fontId="9" fillId="0" borderId="16" xfId="0" applyFont="1" applyFill="1" applyBorder="1" applyAlignment="1" applyProtection="1">
      <alignment horizontal="right" vertical="center"/>
      <protection/>
    </xf>
    <xf numFmtId="0" fontId="15" fillId="0" borderId="17" xfId="0" applyFont="1" applyFill="1" applyBorder="1" applyAlignment="1">
      <alignment horizontal="center"/>
    </xf>
    <xf numFmtId="0" fontId="9" fillId="0" borderId="18" xfId="0" applyFont="1" applyFill="1" applyBorder="1" applyAlignment="1" applyProtection="1">
      <alignment horizontal="centerContinuous" vertical="center" wrapText="1"/>
      <protection/>
    </xf>
    <xf numFmtId="0" fontId="9" fillId="0" borderId="19" xfId="0" applyFont="1" applyFill="1" applyBorder="1" applyAlignment="1" applyProtection="1">
      <alignment horizontal="centerContinuous" vertical="center"/>
      <protection/>
    </xf>
    <xf numFmtId="0" fontId="9" fillId="0" borderId="20" xfId="0" applyFont="1" applyFill="1" applyBorder="1" applyAlignment="1">
      <alignment horizontal="centerContinuous" vertical="center"/>
    </xf>
    <xf numFmtId="0" fontId="9" fillId="0" borderId="19" xfId="0" applyFont="1" applyFill="1" applyBorder="1" applyAlignment="1" applyProtection="1">
      <alignment horizontal="centerContinuous" vertical="center" wrapText="1"/>
      <protection/>
    </xf>
    <xf numFmtId="0" fontId="6" fillId="0" borderId="21"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6" fillId="0" borderId="0" xfId="0" applyFont="1" applyAlignment="1">
      <alignment/>
    </xf>
    <xf numFmtId="0" fontId="14" fillId="0" borderId="23" xfId="0" applyFont="1" applyFill="1" applyBorder="1" applyAlignment="1" applyProtection="1">
      <alignment horizontal="center" vertical="center"/>
      <protection/>
    </xf>
    <xf numFmtId="0" fontId="5" fillId="0" borderId="0" xfId="73" applyFont="1" applyBorder="1" applyAlignment="1" applyProtection="1">
      <alignment horizontal="left" vertical="top"/>
      <protection/>
    </xf>
    <xf numFmtId="0" fontId="6" fillId="0" borderId="0" xfId="73" applyFont="1" applyBorder="1" applyAlignment="1">
      <alignment horizontal="center"/>
      <protection/>
    </xf>
    <xf numFmtId="0" fontId="6" fillId="0" borderId="0" xfId="73" applyFont="1" applyBorder="1">
      <alignment/>
      <protection/>
    </xf>
    <xf numFmtId="0" fontId="6" fillId="0" borderId="0" xfId="73" applyFont="1">
      <alignment/>
      <protection/>
    </xf>
    <xf numFmtId="0" fontId="14" fillId="0" borderId="23" xfId="73" applyFont="1" applyFill="1" applyBorder="1" applyAlignment="1" applyProtection="1">
      <alignment horizontal="center" vertical="center"/>
      <protection/>
    </xf>
    <xf numFmtId="0" fontId="9" fillId="0" borderId="24" xfId="73" applyFont="1" applyFill="1" applyBorder="1" applyAlignment="1" applyProtection="1">
      <alignment horizontal="center" vertical="center"/>
      <protection/>
    </xf>
    <xf numFmtId="0" fontId="9" fillId="0" borderId="25" xfId="73" applyFont="1" applyFill="1" applyBorder="1" applyAlignment="1" applyProtection="1">
      <alignment horizontal="right" vertical="center"/>
      <protection/>
    </xf>
    <xf numFmtId="0" fontId="6" fillId="0" borderId="0" xfId="73" applyFont="1" applyAlignment="1">
      <alignment horizontal="center"/>
      <protection/>
    </xf>
    <xf numFmtId="0" fontId="17" fillId="0" borderId="0" xfId="72">
      <alignment/>
      <protection/>
    </xf>
    <xf numFmtId="0" fontId="18" fillId="0" borderId="26" xfId="72" applyFont="1" applyFill="1" applyBorder="1" applyAlignment="1">
      <alignment horizontal="centerContinuous" vertical="center" wrapText="1"/>
      <protection/>
    </xf>
    <xf numFmtId="0" fontId="6" fillId="0" borderId="27" xfId="72" applyFont="1" applyFill="1" applyBorder="1" applyAlignment="1">
      <alignment horizontal="centerContinuous" vertical="center" wrapText="1"/>
      <protection/>
    </xf>
    <xf numFmtId="0" fontId="9" fillId="0" borderId="28" xfId="72" applyFont="1" applyFill="1" applyBorder="1" applyAlignment="1" applyProtection="1">
      <alignment horizontal="center" vertical="center"/>
      <protection/>
    </xf>
    <xf numFmtId="0" fontId="19" fillId="0" borderId="29" xfId="72" applyFont="1" applyFill="1" applyBorder="1" applyAlignment="1" applyProtection="1">
      <alignment horizontal="centerContinuous" vertical="center" wrapText="1"/>
      <protection/>
    </xf>
    <xf numFmtId="0" fontId="19" fillId="0" borderId="0" xfId="72" applyFont="1" applyFill="1" applyBorder="1" applyAlignment="1" applyProtection="1">
      <alignment horizontal="centerContinuous" vertical="center" wrapText="1"/>
      <protection/>
    </xf>
    <xf numFmtId="0" fontId="19" fillId="0" borderId="30" xfId="72" applyFont="1" applyFill="1" applyBorder="1" applyAlignment="1" applyProtection="1">
      <alignment horizontal="center" vertical="center" wrapText="1"/>
      <protection/>
    </xf>
    <xf numFmtId="0" fontId="19" fillId="0" borderId="30" xfId="72" applyFont="1" applyFill="1" applyBorder="1" applyAlignment="1" applyProtection="1">
      <alignment horizontal="centerContinuous" vertical="center" wrapText="1"/>
      <protection/>
    </xf>
    <xf numFmtId="0" fontId="9" fillId="0" borderId="25" xfId="72" applyFont="1" applyFill="1" applyBorder="1" applyAlignment="1" applyProtection="1">
      <alignment horizontal="right" vertical="center"/>
      <protection/>
    </xf>
    <xf numFmtId="0" fontId="6" fillId="0" borderId="31" xfId="72" applyFont="1" applyFill="1" applyBorder="1" applyAlignment="1" applyProtection="1">
      <alignment horizontal="center"/>
      <protection/>
    </xf>
    <xf numFmtId="0" fontId="6" fillId="0" borderId="0" xfId="71" applyFont="1">
      <alignment/>
      <protection/>
    </xf>
    <xf numFmtId="0" fontId="7" fillId="0" borderId="0" xfId="71" applyFont="1">
      <alignment/>
      <protection/>
    </xf>
    <xf numFmtId="0" fontId="6" fillId="0" borderId="0" xfId="71" applyFont="1" applyAlignment="1">
      <alignment horizontal="center"/>
      <protection/>
    </xf>
    <xf numFmtId="0" fontId="6" fillId="0" borderId="10" xfId="71" applyFont="1" applyFill="1" applyBorder="1" applyAlignment="1">
      <alignment horizontal="centerContinuous"/>
      <protection/>
    </xf>
    <xf numFmtId="0" fontId="6" fillId="0" borderId="11" xfId="71" applyFont="1" applyFill="1" applyBorder="1" applyAlignment="1">
      <alignment horizontal="center"/>
      <protection/>
    </xf>
    <xf numFmtId="0" fontId="9" fillId="0" borderId="12" xfId="71" applyFont="1" applyFill="1" applyBorder="1" applyAlignment="1">
      <alignment horizontal="centerContinuous" vertical="center"/>
      <protection/>
    </xf>
    <xf numFmtId="0" fontId="6" fillId="0" borderId="12" xfId="71" applyFont="1" applyFill="1" applyBorder="1" applyAlignment="1">
      <alignment horizontal="centerContinuous" vertical="center"/>
      <protection/>
    </xf>
    <xf numFmtId="0" fontId="6" fillId="0" borderId="32" xfId="71" applyFont="1" applyFill="1" applyBorder="1" applyAlignment="1">
      <alignment horizontal="centerContinuous" vertical="center"/>
      <protection/>
    </xf>
    <xf numFmtId="0" fontId="9" fillId="0" borderId="24" xfId="71" applyFont="1" applyFill="1" applyBorder="1" applyAlignment="1" applyProtection="1">
      <alignment horizontal="center" vertical="center"/>
      <protection/>
    </xf>
    <xf numFmtId="0" fontId="6" fillId="0" borderId="17" xfId="71" applyFont="1" applyFill="1" applyBorder="1" applyAlignment="1">
      <alignment horizontal="center"/>
      <protection/>
    </xf>
    <xf numFmtId="0" fontId="20" fillId="0" borderId="33" xfId="71" applyFont="1" applyFill="1" applyBorder="1" applyAlignment="1" applyProtection="1">
      <alignment horizontal="center"/>
      <protection/>
    </xf>
    <xf numFmtId="0" fontId="20" fillId="0" borderId="34" xfId="71" applyFont="1" applyFill="1" applyBorder="1" applyAlignment="1" applyProtection="1">
      <alignment horizontal="center"/>
      <protection/>
    </xf>
    <xf numFmtId="0" fontId="20" fillId="0" borderId="35" xfId="71" applyFont="1" applyFill="1" applyBorder="1" applyAlignment="1" applyProtection="1">
      <alignment horizontal="center"/>
      <protection/>
    </xf>
    <xf numFmtId="0" fontId="9" fillId="0" borderId="25" xfId="71" applyFont="1" applyFill="1" applyBorder="1" applyAlignment="1" applyProtection="1">
      <alignment horizontal="right" vertical="center"/>
      <protection/>
    </xf>
    <xf numFmtId="0" fontId="6" fillId="0" borderId="31" xfId="71" applyFont="1" applyFill="1" applyBorder="1" applyAlignment="1" applyProtection="1">
      <alignment horizontal="center"/>
      <protection/>
    </xf>
    <xf numFmtId="0" fontId="6" fillId="0" borderId="0" xfId="70" applyFont="1">
      <alignment/>
      <protection/>
    </xf>
    <xf numFmtId="0" fontId="7" fillId="0" borderId="0" xfId="70" applyFont="1">
      <alignment/>
      <protection/>
    </xf>
    <xf numFmtId="0" fontId="6" fillId="0" borderId="0" xfId="70" applyFont="1" applyAlignment="1">
      <alignment horizontal="center"/>
      <protection/>
    </xf>
    <xf numFmtId="0" fontId="6" fillId="0" borderId="10" xfId="70" applyFont="1" applyFill="1" applyBorder="1" applyAlignment="1">
      <alignment horizontal="centerContinuous"/>
      <protection/>
    </xf>
    <xf numFmtId="0" fontId="6" fillId="0" borderId="11" xfId="70" applyFont="1" applyFill="1" applyBorder="1" applyAlignment="1">
      <alignment horizontal="center"/>
      <protection/>
    </xf>
    <xf numFmtId="0" fontId="9" fillId="0" borderId="12" xfId="70" applyFont="1" applyFill="1" applyBorder="1" applyAlignment="1">
      <alignment horizontal="centerContinuous" vertical="center"/>
      <protection/>
    </xf>
    <xf numFmtId="0" fontId="6" fillId="0" borderId="12" xfId="70" applyFont="1" applyFill="1" applyBorder="1" applyAlignment="1">
      <alignment horizontal="centerContinuous" vertical="center"/>
      <protection/>
    </xf>
    <xf numFmtId="0" fontId="6" fillId="0" borderId="32" xfId="70" applyFont="1" applyFill="1" applyBorder="1" applyAlignment="1">
      <alignment horizontal="centerContinuous" vertical="center"/>
      <protection/>
    </xf>
    <xf numFmtId="0" fontId="9" fillId="0" borderId="24" xfId="70" applyFont="1" applyFill="1" applyBorder="1" applyAlignment="1" applyProtection="1">
      <alignment horizontal="center" vertical="center"/>
      <protection/>
    </xf>
    <xf numFmtId="0" fontId="9" fillId="0" borderId="18" xfId="70" applyFont="1" applyFill="1" applyBorder="1" applyAlignment="1" applyProtection="1">
      <alignment horizontal="centerContinuous" vertical="center"/>
      <protection/>
    </xf>
    <xf numFmtId="0" fontId="6" fillId="0" borderId="17" xfId="70" applyFont="1" applyFill="1" applyBorder="1" applyAlignment="1">
      <alignment horizontal="center"/>
      <protection/>
    </xf>
    <xf numFmtId="0" fontId="20" fillId="0" borderId="33" xfId="70" applyFont="1" applyFill="1" applyBorder="1" applyAlignment="1" applyProtection="1">
      <alignment horizontal="center"/>
      <protection/>
    </xf>
    <xf numFmtId="0" fontId="20" fillId="0" borderId="34" xfId="70" applyFont="1" applyFill="1" applyBorder="1" applyAlignment="1" applyProtection="1">
      <alignment horizontal="center"/>
      <protection/>
    </xf>
    <xf numFmtId="0" fontId="20" fillId="0" borderId="35" xfId="70" applyFont="1" applyFill="1" applyBorder="1" applyAlignment="1" applyProtection="1">
      <alignment horizontal="center"/>
      <protection/>
    </xf>
    <xf numFmtId="0" fontId="9" fillId="0" borderId="25" xfId="70" applyFont="1" applyFill="1" applyBorder="1" applyAlignment="1" applyProtection="1">
      <alignment horizontal="right" vertical="center"/>
      <protection/>
    </xf>
    <xf numFmtId="0" fontId="6" fillId="0" borderId="31" xfId="70" applyFont="1" applyFill="1" applyBorder="1" applyAlignment="1" applyProtection="1">
      <alignment horizontal="center"/>
      <protection/>
    </xf>
    <xf numFmtId="0" fontId="5" fillId="0" borderId="0" xfId="69" applyFont="1" applyBorder="1" applyAlignment="1" applyProtection="1">
      <alignment horizontal="left" vertical="top"/>
      <protection/>
    </xf>
    <xf numFmtId="0" fontId="6" fillId="0" borderId="0" xfId="69" applyFont="1" applyBorder="1" applyAlignment="1">
      <alignment horizontal="center"/>
      <protection/>
    </xf>
    <xf numFmtId="0" fontId="6" fillId="0" borderId="0" xfId="69" applyFont="1" applyBorder="1">
      <alignment/>
      <protection/>
    </xf>
    <xf numFmtId="0" fontId="6" fillId="0" borderId="0" xfId="69" applyFont="1" applyBorder="1" applyAlignment="1" applyProtection="1">
      <alignment horizontal="left"/>
      <protection/>
    </xf>
    <xf numFmtId="0" fontId="6" fillId="0" borderId="0" xfId="69" applyFont="1">
      <alignment/>
      <protection/>
    </xf>
    <xf numFmtId="0" fontId="6" fillId="0" borderId="10" xfId="69" applyFont="1" applyFill="1" applyBorder="1" applyAlignment="1">
      <alignment horizontal="centerContinuous"/>
      <protection/>
    </xf>
    <xf numFmtId="0" fontId="6" fillId="0" borderId="11" xfId="69" applyFont="1" applyFill="1" applyBorder="1" applyAlignment="1">
      <alignment horizontal="center"/>
      <protection/>
    </xf>
    <xf numFmtId="0" fontId="9" fillId="0" borderId="12" xfId="69" applyFont="1" applyFill="1" applyBorder="1" applyAlignment="1">
      <alignment horizontal="centerContinuous" vertical="center"/>
      <protection/>
    </xf>
    <xf numFmtId="0" fontId="6" fillId="0" borderId="12" xfId="69" applyFont="1" applyFill="1" applyBorder="1" applyAlignment="1">
      <alignment horizontal="centerContinuous" vertical="center"/>
      <protection/>
    </xf>
    <xf numFmtId="0" fontId="6" fillId="0" borderId="32" xfId="69" applyFont="1" applyFill="1" applyBorder="1" applyAlignment="1">
      <alignment horizontal="centerContinuous" vertical="center"/>
      <protection/>
    </xf>
    <xf numFmtId="0" fontId="9" fillId="0" borderId="24" xfId="69" applyFont="1" applyFill="1" applyBorder="1" applyAlignment="1" applyProtection="1">
      <alignment horizontal="center" vertical="center"/>
      <protection/>
    </xf>
    <xf numFmtId="0" fontId="6" fillId="0" borderId="17" xfId="69" applyFont="1" applyFill="1" applyBorder="1" applyAlignment="1">
      <alignment horizontal="center"/>
      <protection/>
    </xf>
    <xf numFmtId="0" fontId="9" fillId="0" borderId="25" xfId="69" applyFont="1" applyFill="1" applyBorder="1" applyAlignment="1" applyProtection="1">
      <alignment horizontal="right" vertical="center"/>
      <protection/>
    </xf>
    <xf numFmtId="0" fontId="6" fillId="0" borderId="31" xfId="69" applyFont="1" applyFill="1" applyBorder="1" applyAlignment="1" applyProtection="1">
      <alignment horizontal="center"/>
      <protection/>
    </xf>
    <xf numFmtId="0" fontId="6" fillId="0" borderId="0" xfId="69" applyFont="1" applyAlignment="1">
      <alignment horizontal="center"/>
      <protection/>
    </xf>
    <xf numFmtId="0" fontId="6" fillId="0" borderId="0" xfId="68" applyFont="1">
      <alignment/>
      <protection/>
    </xf>
    <xf numFmtId="0" fontId="6" fillId="0" borderId="10" xfId="68" applyFont="1" applyFill="1" applyBorder="1" applyAlignment="1">
      <alignment horizontal="centerContinuous"/>
      <protection/>
    </xf>
    <xf numFmtId="0" fontId="6" fillId="0" borderId="11" xfId="68" applyFont="1" applyFill="1" applyBorder="1" applyAlignment="1">
      <alignment horizontal="center"/>
      <protection/>
    </xf>
    <xf numFmtId="0" fontId="6" fillId="0" borderId="12" xfId="68" applyFont="1" applyFill="1" applyBorder="1" applyAlignment="1">
      <alignment horizontal="centerContinuous" vertical="center"/>
      <protection/>
    </xf>
    <xf numFmtId="0" fontId="6" fillId="0" borderId="32" xfId="68" applyFont="1" applyFill="1" applyBorder="1" applyAlignment="1">
      <alignment horizontal="centerContinuous" vertical="center"/>
      <protection/>
    </xf>
    <xf numFmtId="0" fontId="9" fillId="0" borderId="24" xfId="68" applyFont="1" applyFill="1" applyBorder="1" applyAlignment="1" applyProtection="1">
      <alignment horizontal="center" vertical="center"/>
      <protection/>
    </xf>
    <xf numFmtId="0" fontId="6" fillId="0" borderId="17" xfId="68" applyFont="1" applyFill="1" applyBorder="1" applyAlignment="1">
      <alignment horizontal="center"/>
      <protection/>
    </xf>
    <xf numFmtId="0" fontId="9" fillId="0" borderId="25" xfId="68" applyFont="1" applyFill="1" applyBorder="1" applyAlignment="1" applyProtection="1">
      <alignment horizontal="right" vertical="center"/>
      <protection/>
    </xf>
    <xf numFmtId="0" fontId="6" fillId="0" borderId="31" xfId="68" applyFont="1" applyFill="1" applyBorder="1" applyAlignment="1" applyProtection="1">
      <alignment horizontal="center"/>
      <protection/>
    </xf>
    <xf numFmtId="0" fontId="6" fillId="0" borderId="0" xfId="68" applyFont="1" applyAlignment="1">
      <alignment horizontal="center"/>
      <protection/>
    </xf>
    <xf numFmtId="0" fontId="6" fillId="0" borderId="15" xfId="0" applyFont="1" applyFill="1" applyBorder="1" applyAlignment="1">
      <alignment horizontal="centerContinuous" vertical="center"/>
    </xf>
    <xf numFmtId="0" fontId="17" fillId="0" borderId="0" xfId="0" applyFont="1" applyAlignment="1">
      <alignment/>
    </xf>
    <xf numFmtId="0" fontId="6" fillId="0" borderId="0" xfId="0" applyFont="1" applyAlignment="1">
      <alignment vertical="center"/>
    </xf>
    <xf numFmtId="0" fontId="5" fillId="0" borderId="12"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5" fillId="0" borderId="23"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wrapText="1"/>
      <protection/>
    </xf>
    <xf numFmtId="0" fontId="9" fillId="0" borderId="37" xfId="0" applyFont="1" applyFill="1" applyBorder="1" applyAlignment="1">
      <alignment horizontal="centerContinuous" vertical="center"/>
    </xf>
    <xf numFmtId="0" fontId="8" fillId="0" borderId="0" xfId="0" applyFont="1" applyAlignment="1">
      <alignment/>
    </xf>
    <xf numFmtId="0" fontId="9" fillId="0" borderId="38" xfId="0" applyFont="1" applyFill="1" applyBorder="1" applyAlignment="1">
      <alignment horizontal="centerContinuous" vertical="center" wrapText="1"/>
    </xf>
    <xf numFmtId="0" fontId="9" fillId="0" borderId="17" xfId="0" applyFont="1" applyFill="1" applyBorder="1" applyAlignment="1" applyProtection="1">
      <alignment horizontal="center" vertical="center"/>
      <protection/>
    </xf>
    <xf numFmtId="0" fontId="6" fillId="0" borderId="35" xfId="0" applyFont="1" applyFill="1" applyBorder="1" applyAlignment="1">
      <alignment horizontal="centerContinuous" vertical="center"/>
    </xf>
    <xf numFmtId="0" fontId="9" fillId="0" borderId="25" xfId="0" applyFont="1" applyFill="1" applyBorder="1" applyAlignment="1" applyProtection="1">
      <alignment horizontal="right" vertical="center"/>
      <protection/>
    </xf>
    <xf numFmtId="0" fontId="6" fillId="0" borderId="31" xfId="0" applyFont="1" applyFill="1" applyBorder="1" applyAlignment="1" applyProtection="1">
      <alignment horizontal="center"/>
      <protection/>
    </xf>
    <xf numFmtId="0" fontId="6" fillId="0" borderId="32" xfId="0" applyFont="1" applyFill="1" applyBorder="1" applyAlignment="1">
      <alignment horizontal="centerContinuous" vertical="center"/>
    </xf>
    <xf numFmtId="0" fontId="9" fillId="0" borderId="24" xfId="0" applyFont="1" applyFill="1" applyBorder="1" applyAlignment="1" applyProtection="1">
      <alignment horizontal="center" vertical="center"/>
      <protection/>
    </xf>
    <xf numFmtId="0" fontId="6" fillId="0" borderId="18" xfId="0" applyFont="1" applyFill="1" applyBorder="1" applyAlignment="1" applyProtection="1">
      <alignment horizontal="centerContinuous" vertical="center" wrapText="1"/>
      <protection/>
    </xf>
    <xf numFmtId="0" fontId="9" fillId="0" borderId="12" xfId="0" applyFont="1" applyFill="1" applyBorder="1" applyAlignment="1" applyProtection="1">
      <alignment horizontal="centerContinuous" vertical="center"/>
      <protection/>
    </xf>
    <xf numFmtId="0" fontId="9" fillId="0" borderId="18" xfId="0" applyFont="1" applyFill="1" applyBorder="1" applyAlignment="1" applyProtection="1">
      <alignment horizontal="centerContinuous" vertical="center" wrapText="1"/>
      <protection/>
    </xf>
    <xf numFmtId="0" fontId="9" fillId="0" borderId="39" xfId="70" applyFont="1" applyFill="1" applyBorder="1" applyAlignment="1">
      <alignment horizontal="centerContinuous" vertical="center"/>
      <protection/>
    </xf>
    <xf numFmtId="0" fontId="9" fillId="24" borderId="40" xfId="68" applyFont="1" applyFill="1" applyBorder="1" applyAlignment="1">
      <alignment horizontal="centerContinuous" vertical="center"/>
      <protection/>
    </xf>
    <xf numFmtId="0" fontId="6" fillId="24" borderId="12" xfId="68" applyFont="1" applyFill="1" applyBorder="1" applyAlignment="1">
      <alignment horizontal="centerContinuous" vertical="center"/>
      <protection/>
    </xf>
    <xf numFmtId="0" fontId="6" fillId="24" borderId="32" xfId="68" applyFont="1" applyFill="1" applyBorder="1" applyAlignment="1">
      <alignment horizontal="centerContinuous" vertical="center"/>
      <protection/>
    </xf>
    <xf numFmtId="0" fontId="21" fillId="24" borderId="41" xfId="68" applyFont="1" applyFill="1" applyBorder="1" applyAlignment="1" applyProtection="1">
      <alignment horizontal="centerContinuous" vertical="center" wrapText="1"/>
      <protection/>
    </xf>
    <xf numFmtId="0" fontId="21" fillId="24" borderId="39" xfId="68" applyFont="1" applyFill="1" applyBorder="1" applyAlignment="1">
      <alignment horizontal="centerContinuous" vertical="center"/>
      <protection/>
    </xf>
    <xf numFmtId="0" fontId="21" fillId="24" borderId="39" xfId="69" applyFont="1" applyFill="1" applyBorder="1" applyAlignment="1">
      <alignment horizontal="centerContinuous" vertical="center"/>
      <protection/>
    </xf>
    <xf numFmtId="0" fontId="21" fillId="24" borderId="18" xfId="69" applyFont="1" applyFill="1" applyBorder="1" applyAlignment="1" applyProtection="1">
      <alignment horizontal="centerContinuous" vertical="center"/>
      <protection/>
    </xf>
    <xf numFmtId="0" fontId="20" fillId="24" borderId="42" xfId="68" applyFont="1" applyFill="1" applyBorder="1" applyAlignment="1" applyProtection="1">
      <alignment horizontal="center"/>
      <protection/>
    </xf>
    <xf numFmtId="0" fontId="20" fillId="24" borderId="35" xfId="68" applyFont="1" applyFill="1" applyBorder="1" applyAlignment="1" applyProtection="1">
      <alignment horizontal="center"/>
      <protection/>
    </xf>
    <xf numFmtId="0" fontId="20" fillId="24" borderId="33" xfId="68" applyFont="1" applyFill="1" applyBorder="1" applyAlignment="1" applyProtection="1">
      <alignment horizontal="center"/>
      <protection/>
    </xf>
    <xf numFmtId="0" fontId="20" fillId="24" borderId="42" xfId="69" applyFont="1" applyFill="1" applyBorder="1" applyAlignment="1" applyProtection="1">
      <alignment horizontal="center"/>
      <protection/>
    </xf>
    <xf numFmtId="0" fontId="20" fillId="24" borderId="35" xfId="69" applyFont="1" applyFill="1" applyBorder="1" applyAlignment="1" applyProtection="1">
      <alignment horizontal="center"/>
      <protection/>
    </xf>
    <xf numFmtId="0" fontId="20" fillId="24" borderId="33" xfId="69" applyFont="1" applyFill="1" applyBorder="1" applyAlignment="1" applyProtection="1">
      <alignment horizontal="center"/>
      <protection/>
    </xf>
    <xf numFmtId="0" fontId="6" fillId="0" borderId="43" xfId="0" applyFont="1" applyFill="1" applyBorder="1" applyAlignment="1" applyProtection="1">
      <alignment horizontal="center"/>
      <protection/>
    </xf>
    <xf numFmtId="0" fontId="6" fillId="0" borderId="44"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9" fillId="0" borderId="0" xfId="71" applyFont="1" applyFill="1" applyBorder="1" applyAlignment="1" applyProtection="1">
      <alignment horizontal="right" vertical="center"/>
      <protection/>
    </xf>
    <xf numFmtId="0" fontId="6" fillId="0" borderId="0" xfId="71" applyFont="1" applyFill="1" applyBorder="1" applyAlignment="1" applyProtection="1">
      <alignment horizontal="center"/>
      <protection/>
    </xf>
    <xf numFmtId="0" fontId="6" fillId="24" borderId="0" xfId="71" applyFont="1" applyFill="1" applyBorder="1">
      <alignment/>
      <protection/>
    </xf>
    <xf numFmtId="0" fontId="6" fillId="0" borderId="0" xfId="0" applyFont="1" applyAlignment="1">
      <alignment textRotation="255"/>
    </xf>
    <xf numFmtId="0" fontId="9" fillId="0" borderId="45" xfId="0" applyFont="1" applyFill="1" applyBorder="1" applyAlignment="1" applyProtection="1">
      <alignment horizontal="right"/>
      <protection/>
    </xf>
    <xf numFmtId="0" fontId="9" fillId="0" borderId="46" xfId="71" applyFont="1" applyFill="1" applyBorder="1" applyAlignment="1" applyProtection="1">
      <alignment horizontal="center" vertical="center"/>
      <protection/>
    </xf>
    <xf numFmtId="0" fontId="9" fillId="0" borderId="46" xfId="71" applyFont="1" applyFill="1" applyBorder="1" applyAlignment="1" applyProtection="1">
      <alignment vertical="center"/>
      <protection/>
    </xf>
    <xf numFmtId="0" fontId="28" fillId="0" borderId="31" xfId="68" applyFont="1" applyFill="1" applyBorder="1" applyAlignment="1" applyProtection="1">
      <alignment horizontal="center"/>
      <protection/>
    </xf>
    <xf numFmtId="0" fontId="28" fillId="0" borderId="0" xfId="0" applyFont="1" applyAlignment="1">
      <alignment horizontal="center"/>
    </xf>
    <xf numFmtId="0" fontId="28" fillId="0" borderId="0" xfId="68" applyFont="1" applyAlignment="1">
      <alignment horizontal="center"/>
      <protection/>
    </xf>
    <xf numFmtId="0" fontId="29" fillId="0" borderId="0" xfId="0" applyFont="1" applyAlignment="1">
      <alignment/>
    </xf>
    <xf numFmtId="3" fontId="6" fillId="0" borderId="47"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4" fontId="6" fillId="0" borderId="47" xfId="0" applyNumberFormat="1" applyFont="1" applyFill="1" applyBorder="1" applyAlignment="1" applyProtection="1">
      <alignment/>
      <protection locked="0"/>
    </xf>
    <xf numFmtId="3" fontId="6" fillId="0" borderId="49" xfId="0" applyNumberFormat="1" applyFont="1" applyFill="1" applyBorder="1" applyAlignment="1" applyProtection="1">
      <alignment/>
      <protection locked="0"/>
    </xf>
    <xf numFmtId="3" fontId="6" fillId="0" borderId="50" xfId="0" applyNumberFormat="1" applyFont="1" applyFill="1" applyBorder="1" applyAlignment="1" applyProtection="1">
      <alignment/>
      <protection locked="0"/>
    </xf>
    <xf numFmtId="0" fontId="9" fillId="0" borderId="51" xfId="0" applyFont="1" applyFill="1" applyBorder="1" applyAlignment="1" applyProtection="1">
      <alignment horizontal="right"/>
      <protection/>
    </xf>
    <xf numFmtId="0" fontId="6" fillId="0" borderId="14" xfId="0" applyFont="1" applyFill="1" applyBorder="1" applyAlignment="1" applyProtection="1">
      <alignment horizontal="center" vertical="center"/>
      <protection/>
    </xf>
    <xf numFmtId="0" fontId="6" fillId="0" borderId="52" xfId="0" applyFont="1" applyFill="1" applyBorder="1" applyAlignment="1">
      <alignment horizontal="center" vertical="center"/>
    </xf>
    <xf numFmtId="0" fontId="6" fillId="0" borderId="53" xfId="0" applyFont="1" applyFill="1" applyBorder="1" applyAlignment="1" applyProtection="1">
      <alignment horizontal="center"/>
      <protection/>
    </xf>
    <xf numFmtId="3" fontId="6" fillId="0" borderId="21" xfId="68" applyNumberFormat="1" applyFont="1" applyFill="1" applyBorder="1" applyProtection="1">
      <alignment/>
      <protection locked="0"/>
    </xf>
    <xf numFmtId="3" fontId="6" fillId="0" borderId="54" xfId="68" applyNumberFormat="1" applyFont="1" applyFill="1" applyBorder="1" applyProtection="1">
      <alignment/>
      <protection locked="0"/>
    </xf>
    <xf numFmtId="3" fontId="6" fillId="0" borderId="47" xfId="68" applyNumberFormat="1" applyFont="1" applyFill="1" applyBorder="1" applyProtection="1">
      <alignment/>
      <protection locked="0"/>
    </xf>
    <xf numFmtId="3" fontId="6" fillId="0" borderId="21" xfId="69" applyNumberFormat="1" applyFont="1" applyFill="1" applyBorder="1" applyProtection="1">
      <alignment/>
      <protection locked="0"/>
    </xf>
    <xf numFmtId="3" fontId="6" fillId="0" borderId="54" xfId="69" applyNumberFormat="1" applyFont="1" applyFill="1" applyBorder="1" applyProtection="1">
      <alignment/>
      <protection locked="0"/>
    </xf>
    <xf numFmtId="3" fontId="6" fillId="0" borderId="47" xfId="69" applyNumberFormat="1" applyFont="1" applyFill="1" applyBorder="1" applyProtection="1">
      <alignment/>
      <protection locked="0"/>
    </xf>
    <xf numFmtId="0" fontId="6" fillId="0" borderId="55" xfId="0" applyFont="1" applyFill="1" applyBorder="1" applyAlignment="1" applyProtection="1">
      <alignment horizontal="center"/>
      <protection/>
    </xf>
    <xf numFmtId="3" fontId="6" fillId="0" borderId="43" xfId="68" applyNumberFormat="1" applyFont="1" applyFill="1" applyBorder="1" applyProtection="1">
      <alignment/>
      <protection locked="0"/>
    </xf>
    <xf numFmtId="3" fontId="6" fillId="0" borderId="56" xfId="68" applyNumberFormat="1" applyFont="1" applyFill="1" applyBorder="1" applyProtection="1">
      <alignment/>
      <protection locked="0"/>
    </xf>
    <xf numFmtId="3" fontId="6" fillId="0" borderId="57" xfId="68" applyNumberFormat="1" applyFont="1" applyFill="1" applyBorder="1" applyProtection="1">
      <alignment/>
      <protection locked="0"/>
    </xf>
    <xf numFmtId="3" fontId="6" fillId="0" borderId="58" xfId="68" applyNumberFormat="1" applyFont="1" applyFill="1" applyBorder="1" applyProtection="1">
      <alignment/>
      <protection locked="0"/>
    </xf>
    <xf numFmtId="3" fontId="6" fillId="0" borderId="47" xfId="70" applyNumberFormat="1" applyFont="1" applyFill="1" applyBorder="1" applyProtection="1">
      <alignment/>
      <protection locked="0"/>
    </xf>
    <xf numFmtId="3" fontId="6" fillId="0" borderId="43" xfId="70" applyNumberFormat="1" applyFont="1" applyFill="1" applyBorder="1" applyProtection="1">
      <alignment/>
      <protection locked="0"/>
    </xf>
    <xf numFmtId="3" fontId="6" fillId="0" borderId="54" xfId="70" applyNumberFormat="1" applyFont="1" applyFill="1" applyBorder="1" applyProtection="1">
      <alignment/>
      <protection locked="0"/>
    </xf>
    <xf numFmtId="3" fontId="6" fillId="0" borderId="59" xfId="70" applyNumberFormat="1" applyFont="1" applyFill="1" applyBorder="1" applyProtection="1">
      <alignment/>
      <protection locked="0"/>
    </xf>
    <xf numFmtId="3" fontId="6" fillId="0" borderId="56" xfId="70" applyNumberFormat="1" applyFont="1" applyFill="1" applyBorder="1" applyProtection="1">
      <alignment/>
      <protection locked="0"/>
    </xf>
    <xf numFmtId="3" fontId="6" fillId="0" borderId="20" xfId="70" applyNumberFormat="1" applyFont="1" applyFill="1" applyBorder="1" applyProtection="1">
      <alignment/>
      <protection locked="0"/>
    </xf>
    <xf numFmtId="3" fontId="6" fillId="0" borderId="60" xfId="70" applyNumberFormat="1" applyFont="1" applyFill="1" applyBorder="1" applyProtection="1">
      <alignment/>
      <protection locked="0"/>
    </xf>
    <xf numFmtId="3" fontId="6" fillId="0" borderId="61" xfId="70" applyNumberFormat="1" applyFont="1" applyFill="1" applyBorder="1" applyProtection="1">
      <alignment/>
      <protection locked="0"/>
    </xf>
    <xf numFmtId="3" fontId="6" fillId="0" borderId="53" xfId="70" applyNumberFormat="1" applyFont="1" applyFill="1" applyBorder="1" applyProtection="1">
      <alignment/>
      <protection locked="0"/>
    </xf>
    <xf numFmtId="3" fontId="6" fillId="0" borderId="62" xfId="70" applyNumberFormat="1" applyFont="1" applyFill="1" applyBorder="1" applyProtection="1">
      <alignment/>
      <protection locked="0"/>
    </xf>
    <xf numFmtId="3" fontId="6" fillId="0" borderId="63" xfId="70" applyNumberFormat="1" applyFont="1" applyFill="1" applyBorder="1" applyProtection="1">
      <alignment/>
      <protection locked="0"/>
    </xf>
    <xf numFmtId="3" fontId="6" fillId="0" borderId="64" xfId="70" applyNumberFormat="1" applyFont="1" applyFill="1" applyBorder="1" applyProtection="1">
      <alignment/>
      <protection locked="0"/>
    </xf>
    <xf numFmtId="3" fontId="6" fillId="0" borderId="65" xfId="70" applyNumberFormat="1" applyFont="1" applyFill="1" applyBorder="1" applyProtection="1">
      <alignment/>
      <protection locked="0"/>
    </xf>
    <xf numFmtId="0" fontId="20" fillId="0" borderId="33" xfId="0" applyFont="1" applyFill="1" applyBorder="1" applyAlignment="1" applyProtection="1">
      <alignment horizontal="center"/>
      <protection/>
    </xf>
    <xf numFmtId="0" fontId="20" fillId="0" borderId="34" xfId="0" applyFont="1" applyFill="1" applyBorder="1" applyAlignment="1" applyProtection="1">
      <alignment horizontal="center"/>
      <protection/>
    </xf>
    <xf numFmtId="0" fontId="23" fillId="0" borderId="66" xfId="0" applyFont="1" applyFill="1" applyBorder="1" applyAlignment="1" applyProtection="1">
      <alignment horizontal="center" textRotation="255" wrapText="1"/>
      <protection/>
    </xf>
    <xf numFmtId="0" fontId="23" fillId="0" borderId="67" xfId="0" applyFont="1" applyFill="1" applyBorder="1" applyAlignment="1" applyProtection="1">
      <alignment horizontal="center" textRotation="255" wrapText="1"/>
      <protection/>
    </xf>
    <xf numFmtId="0" fontId="23" fillId="0" borderId="67" xfId="0" applyFont="1" applyFill="1" applyBorder="1" applyAlignment="1" applyProtection="1" quotePrefix="1">
      <alignment horizontal="center" textRotation="255" wrapText="1"/>
      <protection/>
    </xf>
    <xf numFmtId="3" fontId="6" fillId="0" borderId="56" xfId="0" applyNumberFormat="1" applyFont="1" applyBorder="1" applyAlignment="1" applyProtection="1">
      <alignment/>
      <protection locked="0"/>
    </xf>
    <xf numFmtId="3" fontId="6" fillId="0" borderId="56" xfId="0" applyNumberFormat="1" applyFont="1" applyFill="1" applyBorder="1" applyAlignment="1" applyProtection="1">
      <alignment/>
      <protection locked="0"/>
    </xf>
    <xf numFmtId="3" fontId="6" fillId="0" borderId="68" xfId="0" applyNumberFormat="1" applyFont="1" applyFill="1" applyBorder="1" applyAlignment="1" applyProtection="1">
      <alignment/>
      <protection locked="0"/>
    </xf>
    <xf numFmtId="3" fontId="6" fillId="0" borderId="43" xfId="0" applyNumberFormat="1" applyFont="1" applyFill="1" applyBorder="1" applyAlignment="1" applyProtection="1">
      <alignment/>
      <protection locked="0"/>
    </xf>
    <xf numFmtId="3" fontId="6" fillId="0" borderId="58" xfId="0" applyNumberFormat="1" applyFont="1" applyFill="1" applyBorder="1" applyAlignment="1" applyProtection="1">
      <alignment/>
      <protection locked="0"/>
    </xf>
    <xf numFmtId="3" fontId="6" fillId="0" borderId="69" xfId="0" applyNumberFormat="1" applyFont="1" applyFill="1" applyBorder="1" applyAlignment="1" applyProtection="1">
      <alignment/>
      <protection locked="0"/>
    </xf>
    <xf numFmtId="3" fontId="6" fillId="0" borderId="64" xfId="0" applyNumberFormat="1" applyFont="1" applyFill="1" applyBorder="1" applyAlignment="1" applyProtection="1">
      <alignment/>
      <protection locked="0"/>
    </xf>
    <xf numFmtId="3" fontId="6" fillId="0" borderId="53" xfId="0" applyNumberFormat="1" applyFont="1" applyFill="1" applyBorder="1" applyAlignment="1" applyProtection="1">
      <alignment/>
      <protection locked="0"/>
    </xf>
    <xf numFmtId="3" fontId="6" fillId="0" borderId="70" xfId="0" applyNumberFormat="1" applyFont="1" applyFill="1" applyBorder="1" applyAlignment="1" applyProtection="1">
      <alignment/>
      <protection locked="0"/>
    </xf>
    <xf numFmtId="3" fontId="6" fillId="0" borderId="71" xfId="0" applyNumberFormat="1" applyFont="1" applyFill="1" applyBorder="1" applyAlignment="1" applyProtection="1">
      <alignment/>
      <protection locked="0"/>
    </xf>
    <xf numFmtId="3" fontId="6" fillId="0" borderId="47" xfId="71" applyNumberFormat="1" applyFont="1" applyFill="1" applyBorder="1" applyProtection="1">
      <alignment/>
      <protection locked="0"/>
    </xf>
    <xf numFmtId="3" fontId="6" fillId="0" borderId="43" xfId="71" applyNumberFormat="1" applyFont="1" applyFill="1" applyBorder="1" applyProtection="1">
      <alignment/>
      <protection locked="0"/>
    </xf>
    <xf numFmtId="3" fontId="6" fillId="0" borderId="54" xfId="71" applyNumberFormat="1" applyFont="1" applyFill="1" applyBorder="1" applyProtection="1">
      <alignment/>
      <protection locked="0"/>
    </xf>
    <xf numFmtId="3" fontId="6" fillId="0" borderId="59" xfId="71" applyNumberFormat="1" applyFont="1" applyFill="1" applyBorder="1" applyProtection="1">
      <alignment/>
      <protection locked="0"/>
    </xf>
    <xf numFmtId="3" fontId="6" fillId="0" borderId="56" xfId="71" applyNumberFormat="1" applyFont="1" applyFill="1" applyBorder="1" applyProtection="1">
      <alignment/>
      <protection locked="0"/>
    </xf>
    <xf numFmtId="3" fontId="6" fillId="0" borderId="55" xfId="71" applyNumberFormat="1" applyFont="1" applyFill="1" applyBorder="1" applyProtection="1">
      <alignment/>
      <protection locked="0"/>
    </xf>
    <xf numFmtId="0" fontId="9" fillId="0" borderId="11" xfId="72" applyFont="1" applyFill="1" applyBorder="1" applyAlignment="1">
      <alignment horizontal="center"/>
      <protection/>
    </xf>
    <xf numFmtId="0" fontId="20" fillId="0" borderId="0" xfId="0" applyFont="1" applyAlignment="1">
      <alignment/>
    </xf>
    <xf numFmtId="0" fontId="6" fillId="0" borderId="15" xfId="0" applyFont="1" applyBorder="1" applyAlignment="1">
      <alignment/>
    </xf>
    <xf numFmtId="0" fontId="6" fillId="0" borderId="36" xfId="0" applyFont="1" applyBorder="1" applyAlignment="1">
      <alignment/>
    </xf>
    <xf numFmtId="3" fontId="6" fillId="0" borderId="72" xfId="73" applyNumberFormat="1" applyFont="1" applyFill="1" applyBorder="1" applyProtection="1">
      <alignment/>
      <protection locked="0"/>
    </xf>
    <xf numFmtId="3" fontId="6" fillId="0" borderId="55" xfId="73" applyNumberFormat="1" applyFont="1" applyFill="1" applyBorder="1" applyProtection="1">
      <alignment/>
      <protection locked="0"/>
    </xf>
    <xf numFmtId="3" fontId="6" fillId="0" borderId="58" xfId="73" applyNumberFormat="1" applyFont="1" applyFill="1" applyBorder="1" applyProtection="1">
      <alignment/>
      <protection locked="0"/>
    </xf>
    <xf numFmtId="3" fontId="6" fillId="0" borderId="53" xfId="73" applyNumberFormat="1" applyFont="1" applyFill="1" applyBorder="1" applyProtection="1">
      <alignment/>
      <protection locked="0"/>
    </xf>
    <xf numFmtId="0" fontId="19" fillId="0" borderId="57" xfId="73" applyFont="1" applyFill="1" applyBorder="1" applyAlignment="1" applyProtection="1">
      <alignment horizontal="centerContinuous" vertical="center"/>
      <protection/>
    </xf>
    <xf numFmtId="0" fontId="14" fillId="0" borderId="10" xfId="72" applyFont="1" applyFill="1" applyBorder="1" applyAlignment="1">
      <alignment horizontal="centerContinuous"/>
      <protection/>
    </xf>
    <xf numFmtId="0" fontId="14" fillId="0" borderId="73" xfId="71" applyFont="1" applyFill="1" applyBorder="1" applyAlignment="1" applyProtection="1">
      <alignment horizontal="center" vertical="center"/>
      <protection/>
    </xf>
    <xf numFmtId="0" fontId="14" fillId="0" borderId="73" xfId="70" applyFont="1" applyFill="1" applyBorder="1" applyAlignment="1" applyProtection="1">
      <alignment horizontal="center" vertical="center"/>
      <protection/>
    </xf>
    <xf numFmtId="0" fontId="14" fillId="0" borderId="73" xfId="69" applyFont="1" applyFill="1" applyBorder="1" applyAlignment="1" applyProtection="1">
      <alignment horizontal="center" vertical="center"/>
      <protection/>
    </xf>
    <xf numFmtId="0" fontId="14" fillId="0" borderId="73" xfId="68" applyFont="1" applyFill="1" applyBorder="1" applyAlignment="1" applyProtection="1">
      <alignment horizontal="center" vertical="center"/>
      <protection/>
    </xf>
    <xf numFmtId="0" fontId="14" fillId="0" borderId="24" xfId="68" applyFont="1" applyFill="1" applyBorder="1" applyAlignment="1" applyProtection="1">
      <alignment horizontal="center" vertical="center"/>
      <protection/>
    </xf>
    <xf numFmtId="0" fontId="15" fillId="0" borderId="17" xfId="68" applyFont="1" applyFill="1" applyBorder="1" applyAlignment="1">
      <alignment horizontal="center"/>
      <protection/>
    </xf>
    <xf numFmtId="0" fontId="15" fillId="0" borderId="74" xfId="0" applyFont="1" applyFill="1" applyBorder="1" applyAlignment="1" applyProtection="1">
      <alignment horizontal="center"/>
      <protection/>
    </xf>
    <xf numFmtId="0" fontId="15" fillId="0" borderId="75" xfId="0" applyFont="1" applyFill="1" applyBorder="1" applyAlignment="1" applyProtection="1">
      <alignment horizontal="center"/>
      <protection/>
    </xf>
    <xf numFmtId="0" fontId="20" fillId="0" borderId="76" xfId="73" applyFont="1" applyFill="1" applyBorder="1" applyAlignment="1" applyProtection="1">
      <alignment horizontal="center"/>
      <protection/>
    </xf>
    <xf numFmtId="0" fontId="20" fillId="0" borderId="28" xfId="73" applyFont="1" applyFill="1" applyBorder="1" applyAlignment="1" applyProtection="1">
      <alignment horizontal="center"/>
      <protection/>
    </xf>
    <xf numFmtId="0" fontId="20" fillId="0" borderId="0" xfId="73" applyFont="1">
      <alignment/>
      <protection/>
    </xf>
    <xf numFmtId="0" fontId="20" fillId="0" borderId="17" xfId="0" applyFont="1" applyFill="1" applyBorder="1" applyAlignment="1">
      <alignment horizontal="center"/>
    </xf>
    <xf numFmtId="0" fontId="26" fillId="0" borderId="33" xfId="0" applyFont="1" applyFill="1" applyBorder="1" applyAlignment="1" applyProtection="1">
      <alignment horizontal="center"/>
      <protection/>
    </xf>
    <xf numFmtId="0" fontId="26" fillId="0" borderId="77" xfId="0" applyFont="1" applyFill="1" applyBorder="1" applyAlignment="1" applyProtection="1">
      <alignment horizontal="center"/>
      <protection/>
    </xf>
    <xf numFmtId="0" fontId="5" fillId="0" borderId="78" xfId="73" applyFont="1" applyBorder="1" applyAlignment="1" applyProtection="1">
      <alignment horizontal="left" vertical="top"/>
      <protection/>
    </xf>
    <xf numFmtId="0" fontId="9" fillId="0" borderId="45" xfId="68" applyFont="1" applyBorder="1" applyAlignment="1">
      <alignment horizontal="right"/>
      <protection/>
    </xf>
    <xf numFmtId="0" fontId="9" fillId="0" borderId="51" xfId="0" applyFont="1" applyFill="1" applyBorder="1" applyAlignment="1" applyProtection="1">
      <alignment horizontal="right" vertical="center"/>
      <protection/>
    </xf>
    <xf numFmtId="0" fontId="9" fillId="0" borderId="79" xfId="0" applyFont="1" applyFill="1" applyBorder="1" applyAlignment="1">
      <alignment horizontal="centerContinuous" vertical="center"/>
    </xf>
    <xf numFmtId="0" fontId="20" fillId="0" borderId="35" xfId="0" applyFont="1" applyFill="1" applyBorder="1" applyAlignment="1" applyProtection="1">
      <alignment horizontal="center"/>
      <protection/>
    </xf>
    <xf numFmtId="0" fontId="6" fillId="0" borderId="11" xfId="73" applyFont="1" applyBorder="1" applyAlignment="1">
      <alignment horizontal="center"/>
      <protection/>
    </xf>
    <xf numFmtId="0" fontId="9" fillId="0" borderId="15" xfId="73" applyFont="1" applyBorder="1" applyAlignment="1">
      <alignment horizontal="centerContinuous" vertical="center"/>
      <protection/>
    </xf>
    <xf numFmtId="0" fontId="9" fillId="0" borderId="36" xfId="73" applyFont="1" applyBorder="1" applyAlignment="1">
      <alignment horizontal="centerContinuous" vertical="center"/>
      <protection/>
    </xf>
    <xf numFmtId="0" fontId="9" fillId="0" borderId="15" xfId="68" applyFont="1" applyFill="1" applyBorder="1" applyAlignment="1">
      <alignment horizontal="centerContinuous" vertical="center"/>
      <protection/>
    </xf>
    <xf numFmtId="0" fontId="8" fillId="0" borderId="13" xfId="0" applyFont="1" applyFill="1" applyBorder="1" applyAlignment="1" applyProtection="1">
      <alignment horizontal="left" vertical="center" wrapText="1"/>
      <protection/>
    </xf>
    <xf numFmtId="0" fontId="6" fillId="0" borderId="78" xfId="0" applyFont="1" applyFill="1" applyBorder="1" applyAlignment="1">
      <alignment horizontal="centerContinuous"/>
    </xf>
    <xf numFmtId="0" fontId="8" fillId="0" borderId="80" xfId="0" applyFont="1" applyFill="1" applyBorder="1" applyAlignment="1" applyProtection="1">
      <alignment horizontal="centerContinuous" vertical="center" wrapText="1"/>
      <protection/>
    </xf>
    <xf numFmtId="0" fontId="9" fillId="0" borderId="28" xfId="0" applyFont="1" applyFill="1" applyBorder="1" applyAlignment="1" applyProtection="1">
      <alignment horizontal="center" vertical="center" wrapText="1"/>
      <protection/>
    </xf>
    <xf numFmtId="0" fontId="8" fillId="0" borderId="73" xfId="0" applyFont="1" applyFill="1" applyBorder="1" applyAlignment="1" applyProtection="1">
      <alignment horizontal="centerContinuous" vertical="center" wrapText="1"/>
      <protection/>
    </xf>
    <xf numFmtId="0" fontId="8" fillId="0" borderId="81" xfId="0" applyFont="1" applyFill="1" applyBorder="1" applyAlignment="1">
      <alignment horizontal="center" vertical="center"/>
    </xf>
    <xf numFmtId="0" fontId="9" fillId="0" borderId="77"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5" xfId="0" applyFont="1" applyFill="1" applyBorder="1" applyAlignment="1" applyProtection="1">
      <alignment horizontal="centerContinuous" vertical="center"/>
      <protection/>
    </xf>
    <xf numFmtId="3" fontId="6" fillId="0" borderId="47" xfId="0" applyNumberFormat="1" applyFont="1" applyFill="1" applyBorder="1" applyAlignment="1" applyProtection="1">
      <alignment/>
      <protection locked="0"/>
    </xf>
    <xf numFmtId="3" fontId="6" fillId="24" borderId="47" xfId="0" applyNumberFormat="1" applyFont="1" applyFill="1" applyBorder="1" applyAlignment="1" applyProtection="1">
      <alignment/>
      <protection locked="0"/>
    </xf>
    <xf numFmtId="3" fontId="6" fillId="24" borderId="43" xfId="0" applyNumberFormat="1" applyFont="1" applyFill="1" applyBorder="1" applyAlignment="1" applyProtection="1">
      <alignment/>
      <protection locked="0"/>
    </xf>
    <xf numFmtId="3" fontId="6" fillId="24" borderId="53" xfId="0" applyNumberFormat="1" applyFont="1" applyFill="1" applyBorder="1" applyAlignment="1" applyProtection="1">
      <alignment/>
      <protection locked="0"/>
    </xf>
    <xf numFmtId="3" fontId="6" fillId="0" borderId="19" xfId="72" applyNumberFormat="1" applyFont="1" applyFill="1" applyBorder="1" applyAlignment="1" applyProtection="1">
      <alignment/>
      <protection locked="0"/>
    </xf>
    <xf numFmtId="3" fontId="6" fillId="0" borderId="82" xfId="72" applyNumberFormat="1" applyFont="1" applyFill="1" applyBorder="1" applyAlignment="1" applyProtection="1">
      <alignment/>
      <protection locked="0"/>
    </xf>
    <xf numFmtId="3" fontId="6" fillId="0" borderId="55" xfId="72" applyNumberFormat="1" applyFont="1" applyFill="1" applyBorder="1" applyAlignment="1" applyProtection="1">
      <alignment/>
      <protection locked="0"/>
    </xf>
    <xf numFmtId="3" fontId="6" fillId="0" borderId="83" xfId="72" applyNumberFormat="1" applyFont="1" applyFill="1" applyBorder="1" applyAlignment="1" applyProtection="1">
      <alignment/>
      <protection locked="0"/>
    </xf>
    <xf numFmtId="3" fontId="6" fillId="0" borderId="20" xfId="72" applyNumberFormat="1" applyFont="1" applyFill="1" applyBorder="1" applyAlignment="1" applyProtection="1">
      <alignment/>
      <protection locked="0"/>
    </xf>
    <xf numFmtId="3" fontId="6" fillId="0" borderId="47" xfId="72" applyNumberFormat="1" applyFont="1" applyFill="1" applyBorder="1" applyAlignment="1" applyProtection="1">
      <alignment/>
      <protection locked="0"/>
    </xf>
    <xf numFmtId="3" fontId="6" fillId="0" borderId="59" xfId="72" applyNumberFormat="1" applyFont="1" applyFill="1" applyBorder="1" applyAlignment="1" applyProtection="1">
      <alignment/>
      <protection locked="0"/>
    </xf>
    <xf numFmtId="3" fontId="6" fillId="0" borderId="43" xfId="72" applyNumberFormat="1" applyFont="1" applyFill="1" applyBorder="1" applyAlignment="1" applyProtection="1">
      <alignment/>
      <protection locked="0"/>
    </xf>
    <xf numFmtId="3" fontId="6" fillId="0" borderId="56" xfId="72" applyNumberFormat="1" applyFont="1" applyFill="1" applyBorder="1" applyAlignment="1" applyProtection="1">
      <alignment/>
      <protection locked="0"/>
    </xf>
    <xf numFmtId="3" fontId="6" fillId="0" borderId="60" xfId="72" applyNumberFormat="1" applyFont="1" applyFill="1" applyBorder="1" applyAlignment="1" applyProtection="1">
      <alignment/>
      <protection locked="0"/>
    </xf>
    <xf numFmtId="0" fontId="10" fillId="0" borderId="0" xfId="0" applyFont="1" applyBorder="1" applyAlignment="1" applyProtection="1">
      <alignment horizontal="left" vertical="top" wrapText="1"/>
      <protection/>
    </xf>
    <xf numFmtId="181" fontId="30" fillId="0" borderId="0" xfId="66" applyAlignment="1">
      <alignment vertical="center"/>
      <protection/>
    </xf>
    <xf numFmtId="181" fontId="31" fillId="0" borderId="0" xfId="66" applyFont="1" applyAlignment="1">
      <alignment vertical="center"/>
      <protection/>
    </xf>
    <xf numFmtId="181" fontId="30" fillId="0" borderId="0" xfId="66" applyFill="1" applyAlignment="1">
      <alignment vertical="center"/>
      <protection/>
    </xf>
    <xf numFmtId="181" fontId="17" fillId="0" borderId="0" xfId="66" applyFont="1" applyAlignment="1" applyProtection="1">
      <alignment horizontal="left" vertical="center"/>
      <protection/>
    </xf>
    <xf numFmtId="181" fontId="6" fillId="0" borderId="0" xfId="66" applyFont="1" applyAlignment="1" applyProtection="1">
      <alignment horizontal="left" vertical="top"/>
      <protection/>
    </xf>
    <xf numFmtId="181" fontId="35" fillId="0" borderId="0" xfId="66" applyFont="1" applyAlignment="1">
      <alignment vertical="top"/>
      <protection/>
    </xf>
    <xf numFmtId="181" fontId="35" fillId="0" borderId="0" xfId="66" applyFont="1" applyAlignment="1">
      <alignment vertical="center"/>
      <protection/>
    </xf>
    <xf numFmtId="181" fontId="30" fillId="0" borderId="0" xfId="67" applyNumberFormat="1" applyFont="1" applyAlignment="1">
      <alignment vertical="center"/>
      <protection/>
    </xf>
    <xf numFmtId="181" fontId="37" fillId="0" borderId="0" xfId="66" applyFont="1" applyAlignment="1">
      <alignment vertical="center"/>
      <protection/>
    </xf>
    <xf numFmtId="181" fontId="13" fillId="0" borderId="0" xfId="66" applyFont="1" applyAlignment="1" applyProtection="1">
      <alignment horizontal="left" vertical="center"/>
      <protection/>
    </xf>
    <xf numFmtId="0" fontId="15" fillId="0" borderId="55" xfId="0" applyFont="1" applyFill="1" applyBorder="1" applyAlignment="1" applyProtection="1">
      <alignment horizontal="center"/>
      <protection/>
    </xf>
    <xf numFmtId="0" fontId="15" fillId="0" borderId="43" xfId="0" applyFont="1" applyFill="1" applyBorder="1" applyAlignment="1" applyProtection="1">
      <alignment horizontal="center"/>
      <protection/>
    </xf>
    <xf numFmtId="0" fontId="15" fillId="0" borderId="43" xfId="0" applyFont="1" applyFill="1" applyBorder="1" applyAlignment="1" applyProtection="1" quotePrefix="1">
      <alignment horizontal="center"/>
      <protection/>
    </xf>
    <xf numFmtId="0" fontId="5" fillId="0" borderId="0" xfId="0" applyFont="1" applyAlignment="1" applyProtection="1">
      <alignment horizontal="right" vertical="top"/>
      <protection/>
    </xf>
    <xf numFmtId="0" fontId="6" fillId="0" borderId="0" xfId="0" applyFont="1" applyAlignment="1" applyProtection="1">
      <alignment/>
      <protection/>
    </xf>
    <xf numFmtId="0" fontId="0" fillId="0" borderId="0" xfId="0" applyAlignment="1" applyProtection="1">
      <alignment/>
      <protection/>
    </xf>
    <xf numFmtId="0" fontId="6" fillId="0" borderId="84" xfId="0" applyFont="1" applyFill="1" applyBorder="1" applyAlignment="1">
      <alignment horizontal="centerContinuous"/>
    </xf>
    <xf numFmtId="0" fontId="6" fillId="0" borderId="85" xfId="0" applyFont="1" applyFill="1" applyBorder="1" applyAlignment="1">
      <alignment horizontal="center"/>
    </xf>
    <xf numFmtId="181" fontId="17" fillId="0" borderId="0" xfId="66" applyFont="1" applyAlignment="1" applyProtection="1">
      <alignment vertical="center"/>
      <protection/>
    </xf>
    <xf numFmtId="181" fontId="32" fillId="0" borderId="0" xfId="66" applyFont="1" applyAlignment="1" applyProtection="1">
      <alignment vertical="center"/>
      <protection/>
    </xf>
    <xf numFmtId="181" fontId="30" fillId="0" borderId="0" xfId="66" applyAlignment="1" applyProtection="1">
      <alignment vertical="center"/>
      <protection/>
    </xf>
    <xf numFmtId="181" fontId="17" fillId="0" borderId="0" xfId="66" applyFont="1" applyFill="1" applyBorder="1" applyAlignment="1" applyProtection="1">
      <alignment vertical="center"/>
      <protection/>
    </xf>
    <xf numFmtId="0" fontId="6" fillId="0" borderId="0" xfId="64" applyFont="1" applyAlignment="1" applyProtection="1">
      <alignment vertical="center"/>
      <protection/>
    </xf>
    <xf numFmtId="181" fontId="6" fillId="0" borderId="0" xfId="66" applyFont="1" applyAlignment="1" applyProtection="1">
      <alignment vertical="top"/>
      <protection/>
    </xf>
    <xf numFmtId="181" fontId="35" fillId="0" borderId="0" xfId="66" applyFont="1" applyAlignment="1" applyProtection="1">
      <alignment vertical="top"/>
      <protection/>
    </xf>
    <xf numFmtId="181" fontId="9" fillId="0" borderId="0" xfId="66" applyFont="1" applyAlignment="1" applyProtection="1">
      <alignment vertical="center"/>
      <protection/>
    </xf>
    <xf numFmtId="181" fontId="35" fillId="0" borderId="0" xfId="66" applyFont="1" applyAlignment="1" applyProtection="1">
      <alignment vertical="center"/>
      <protection/>
    </xf>
    <xf numFmtId="181" fontId="6" fillId="0" borderId="0" xfId="66" applyFont="1" applyAlignment="1" applyProtection="1">
      <alignment vertical="center"/>
      <protection/>
    </xf>
    <xf numFmtId="181" fontId="36" fillId="0" borderId="0" xfId="66" applyFont="1" applyAlignment="1" applyProtection="1">
      <alignment horizontal="left" vertical="center" wrapText="1"/>
      <protection/>
    </xf>
    <xf numFmtId="181" fontId="17" fillId="0" borderId="0" xfId="66" applyFont="1" applyFill="1" applyAlignment="1" applyProtection="1">
      <alignment vertical="center"/>
      <protection/>
    </xf>
    <xf numFmtId="0" fontId="34" fillId="0" borderId="0" xfId="64" applyFont="1" applyFill="1" applyBorder="1" applyAlignment="1" applyProtection="1">
      <alignment horizontal="left" vertical="center"/>
      <protection/>
    </xf>
    <xf numFmtId="0" fontId="6" fillId="0" borderId="0" xfId="64" applyFont="1" applyFill="1" applyAlignment="1" applyProtection="1">
      <alignment vertical="center"/>
      <protection/>
    </xf>
    <xf numFmtId="0" fontId="24" fillId="0" borderId="0" xfId="64" applyFont="1" applyFill="1" applyBorder="1" applyAlignment="1" applyProtection="1">
      <alignment horizontal="center" vertical="center"/>
      <protection/>
    </xf>
    <xf numFmtId="181" fontId="13" fillId="0" borderId="0" xfId="67" applyNumberFormat="1" applyFont="1" applyAlignment="1" applyProtection="1">
      <alignment vertical="center"/>
      <protection/>
    </xf>
    <xf numFmtId="181" fontId="22" fillId="0" borderId="0" xfId="67" applyNumberFormat="1" applyFont="1" applyAlignment="1" applyProtection="1">
      <alignment vertical="center"/>
      <protection/>
    </xf>
    <xf numFmtId="181" fontId="17" fillId="0" borderId="0" xfId="67" applyNumberFormat="1" applyFont="1" applyAlignment="1" applyProtection="1">
      <alignment vertical="center"/>
      <protection/>
    </xf>
    <xf numFmtId="0" fontId="8" fillId="0" borderId="0" xfId="0" applyFont="1" applyAlignment="1" applyProtection="1">
      <alignment horizontal="center" vertical="top"/>
      <protection/>
    </xf>
    <xf numFmtId="181" fontId="17" fillId="0" borderId="0" xfId="67" applyNumberFormat="1" applyFont="1" applyBorder="1" applyAlignment="1" applyProtection="1">
      <alignment vertical="center"/>
      <protection/>
    </xf>
    <xf numFmtId="181" fontId="37" fillId="0" borderId="0" xfId="66" applyFont="1" applyAlignment="1" applyProtection="1">
      <alignment vertical="center"/>
      <protection/>
    </xf>
    <xf numFmtId="181" fontId="17" fillId="0" borderId="0" xfId="66" applyFont="1" applyBorder="1" applyAlignment="1" applyProtection="1">
      <alignment vertical="center"/>
      <protection/>
    </xf>
    <xf numFmtId="0" fontId="17" fillId="0" borderId="0" xfId="67" applyProtection="1">
      <alignment/>
      <protection/>
    </xf>
    <xf numFmtId="181" fontId="8" fillId="0" borderId="69" xfId="66" applyFont="1" applyFill="1" applyBorder="1" applyAlignment="1" applyProtection="1">
      <alignment horizontal="center" vertical="center"/>
      <protection/>
    </xf>
    <xf numFmtId="181" fontId="30" fillId="0" borderId="0" xfId="66" applyFont="1" applyAlignment="1" applyProtection="1">
      <alignment vertical="center"/>
      <protection/>
    </xf>
    <xf numFmtId="0" fontId="0" fillId="0" borderId="0" xfId="65" applyAlignment="1" applyProtection="1">
      <alignment vertical="center"/>
      <protection/>
    </xf>
    <xf numFmtId="181" fontId="38" fillId="0" borderId="0" xfId="66"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6" fontId="31" fillId="0" borderId="0" xfId="66" applyNumberFormat="1" applyFont="1" applyAlignment="1" applyProtection="1">
      <alignment vertical="center"/>
      <protection/>
    </xf>
    <xf numFmtId="181" fontId="39" fillId="0" borderId="0" xfId="66" applyFont="1" applyAlignment="1" applyProtection="1">
      <alignment vertical="center"/>
      <protection/>
    </xf>
    <xf numFmtId="206" fontId="30" fillId="0" borderId="0" xfId="66" applyNumberFormat="1" applyAlignment="1" applyProtection="1">
      <alignment vertical="center"/>
      <protection locked="0"/>
    </xf>
    <xf numFmtId="0" fontId="6" fillId="0" borderId="55" xfId="73" applyFont="1" applyFill="1" applyBorder="1" applyAlignment="1">
      <alignment horizontal="centerContinuous" vertical="center" wrapText="1"/>
      <protection/>
    </xf>
    <xf numFmtId="0" fontId="18" fillId="0" borderId="72" xfId="73" applyFont="1" applyFill="1" applyBorder="1" applyAlignment="1" applyProtection="1">
      <alignment horizontal="centerContinuous" vertical="center" wrapText="1"/>
      <protection/>
    </xf>
    <xf numFmtId="0" fontId="9" fillId="0" borderId="0" xfId="73" applyFont="1" applyBorder="1" applyAlignment="1">
      <alignment horizontal="centerContinuous" vertical="center"/>
      <protection/>
    </xf>
    <xf numFmtId="0" fontId="18" fillId="0" borderId="61" xfId="73" applyFont="1" applyFill="1" applyBorder="1" applyAlignment="1" applyProtection="1">
      <alignment horizontal="centerContinuous" vertical="center" wrapText="1"/>
      <protection/>
    </xf>
    <xf numFmtId="0" fontId="19" fillId="0" borderId="86" xfId="73" applyFont="1" applyFill="1" applyBorder="1" applyAlignment="1" applyProtection="1">
      <alignment horizontal="centerContinuous" vertical="center"/>
      <protection/>
    </xf>
    <xf numFmtId="0" fontId="0" fillId="0" borderId="0" xfId="0" applyFont="1" applyAlignment="1">
      <alignment/>
    </xf>
    <xf numFmtId="208" fontId="6" fillId="24" borderId="47" xfId="0" applyNumberFormat="1" applyFont="1" applyFill="1" applyBorder="1" applyAlignment="1">
      <alignment/>
    </xf>
    <xf numFmtId="208" fontId="6" fillId="24" borderId="75" xfId="0" applyNumberFormat="1" applyFont="1" applyFill="1" applyBorder="1" applyAlignment="1">
      <alignment/>
    </xf>
    <xf numFmtId="208" fontId="6" fillId="0" borderId="87" xfId="0" applyNumberFormat="1" applyFont="1" applyFill="1" applyBorder="1" applyAlignment="1">
      <alignment/>
    </xf>
    <xf numFmtId="208" fontId="6" fillId="0" borderId="88" xfId="0" applyNumberFormat="1" applyFont="1" applyFill="1" applyBorder="1" applyAlignment="1">
      <alignment/>
    </xf>
    <xf numFmtId="208" fontId="6" fillId="0" borderId="89" xfId="0" applyNumberFormat="1" applyFont="1" applyFill="1" applyBorder="1" applyAlignment="1">
      <alignment/>
    </xf>
    <xf numFmtId="208" fontId="6" fillId="0" borderId="45" xfId="68" applyNumberFormat="1" applyFont="1" applyFill="1" applyBorder="1">
      <alignment/>
      <protection/>
    </xf>
    <xf numFmtId="208" fontId="6" fillId="0" borderId="88" xfId="68" applyNumberFormat="1" applyFont="1" applyFill="1" applyBorder="1">
      <alignment/>
      <protection/>
    </xf>
    <xf numFmtId="208" fontId="6" fillId="0" borderId="87" xfId="68" applyNumberFormat="1" applyFont="1" applyFill="1" applyBorder="1">
      <alignment/>
      <protection/>
    </xf>
    <xf numFmtId="208" fontId="6" fillId="24" borderId="48" xfId="0" applyNumberFormat="1" applyFont="1" applyFill="1" applyBorder="1" applyAlignment="1">
      <alignment/>
    </xf>
    <xf numFmtId="208" fontId="6" fillId="24" borderId="90" xfId="0" applyNumberFormat="1" applyFont="1" applyFill="1" applyBorder="1" applyAlignment="1">
      <alignment vertical="center"/>
    </xf>
    <xf numFmtId="208" fontId="6" fillId="0" borderId="87" xfId="0" applyNumberFormat="1" applyFont="1" applyFill="1" applyBorder="1" applyAlignment="1" applyProtection="1">
      <alignment vertical="center"/>
      <protection/>
    </xf>
    <xf numFmtId="208" fontId="6" fillId="0" borderId="91" xfId="0" applyNumberFormat="1" applyFont="1" applyFill="1" applyBorder="1" applyAlignment="1" applyProtection="1">
      <alignment vertical="center"/>
      <protection/>
    </xf>
    <xf numFmtId="208" fontId="6" fillId="0" borderId="72" xfId="68" applyNumberFormat="1" applyFont="1" applyFill="1" applyBorder="1" applyProtection="1">
      <alignment/>
      <protection/>
    </xf>
    <xf numFmtId="208" fontId="6" fillId="0" borderId="74" xfId="68" applyNumberFormat="1" applyFont="1" applyFill="1" applyBorder="1" applyProtection="1">
      <alignment/>
      <protection/>
    </xf>
    <xf numFmtId="208" fontId="6" fillId="0" borderId="49" xfId="68" applyNumberFormat="1" applyFont="1" applyFill="1" applyBorder="1" applyProtection="1">
      <alignment/>
      <protection/>
    </xf>
    <xf numFmtId="208" fontId="6" fillId="0" borderId="75" xfId="68" applyNumberFormat="1" applyFont="1" applyFill="1" applyBorder="1" applyProtection="1">
      <alignment/>
      <protection/>
    </xf>
    <xf numFmtId="208" fontId="6" fillId="0" borderId="87" xfId="68" applyNumberFormat="1" applyFont="1" applyFill="1" applyBorder="1" applyProtection="1">
      <alignment/>
      <protection/>
    </xf>
    <xf numFmtId="208" fontId="6" fillId="0" borderId="88" xfId="68" applyNumberFormat="1" applyFont="1" applyFill="1" applyBorder="1" applyProtection="1">
      <alignment/>
      <protection/>
    </xf>
    <xf numFmtId="208" fontId="6" fillId="0" borderId="58" xfId="69" applyNumberFormat="1" applyFont="1" applyFill="1" applyBorder="1" applyAlignment="1" applyProtection="1">
      <alignment/>
      <protection/>
    </xf>
    <xf numFmtId="208" fontId="6" fillId="0" borderId="92" xfId="69" applyNumberFormat="1" applyFont="1" applyFill="1" applyBorder="1" applyAlignment="1" applyProtection="1">
      <alignment/>
      <protection/>
    </xf>
    <xf numFmtId="208" fontId="6" fillId="24" borderId="87" xfId="69" applyNumberFormat="1" applyFont="1" applyFill="1" applyBorder="1" applyAlignment="1">
      <alignment/>
      <protection/>
    </xf>
    <xf numFmtId="208" fontId="6" fillId="24" borderId="89" xfId="69" applyNumberFormat="1" applyFont="1" applyFill="1" applyBorder="1" applyAlignment="1">
      <alignment/>
      <protection/>
    </xf>
    <xf numFmtId="208" fontId="6" fillId="24" borderId="88" xfId="69" applyNumberFormat="1" applyFont="1" applyFill="1" applyBorder="1" applyAlignment="1">
      <alignment/>
      <protection/>
    </xf>
    <xf numFmtId="208" fontId="6" fillId="24" borderId="87" xfId="70" applyNumberFormat="1" applyFont="1" applyFill="1" applyBorder="1">
      <alignment/>
      <protection/>
    </xf>
    <xf numFmtId="208" fontId="6" fillId="24" borderId="88" xfId="70" applyNumberFormat="1" applyFont="1" applyFill="1" applyBorder="1">
      <alignment/>
      <protection/>
    </xf>
    <xf numFmtId="208" fontId="6" fillId="24" borderId="89" xfId="70" applyNumberFormat="1" applyFont="1" applyFill="1" applyBorder="1">
      <alignment/>
      <protection/>
    </xf>
    <xf numFmtId="208" fontId="6" fillId="24" borderId="56" xfId="70" applyNumberFormat="1" applyFont="1" applyFill="1" applyBorder="1">
      <alignment/>
      <protection/>
    </xf>
    <xf numFmtId="208" fontId="6" fillId="24" borderId="93" xfId="70" applyNumberFormat="1" applyFont="1" applyFill="1" applyBorder="1">
      <alignment/>
      <protection/>
    </xf>
    <xf numFmtId="208" fontId="6" fillId="24" borderId="79" xfId="70" applyNumberFormat="1" applyFont="1" applyFill="1" applyBorder="1">
      <alignment/>
      <protection/>
    </xf>
    <xf numFmtId="208" fontId="6" fillId="24" borderId="72" xfId="71" applyNumberFormat="1" applyFont="1" applyFill="1" applyBorder="1">
      <alignment/>
      <protection/>
    </xf>
    <xf numFmtId="208" fontId="6" fillId="24" borderId="93" xfId="71" applyNumberFormat="1" applyFont="1" applyFill="1" applyBorder="1">
      <alignment/>
      <protection/>
    </xf>
    <xf numFmtId="208" fontId="6" fillId="24" borderId="49" xfId="71" applyNumberFormat="1" applyFont="1" applyFill="1" applyBorder="1">
      <alignment/>
      <protection/>
    </xf>
    <xf numFmtId="208" fontId="6" fillId="24" borderId="79" xfId="71" applyNumberFormat="1" applyFont="1" applyFill="1" applyBorder="1">
      <alignment/>
      <protection/>
    </xf>
    <xf numFmtId="208" fontId="6" fillId="24" borderId="87" xfId="71" applyNumberFormat="1" applyFont="1" applyFill="1" applyBorder="1">
      <alignment/>
      <protection/>
    </xf>
    <xf numFmtId="208" fontId="6" fillId="24" borderId="89" xfId="71" applyNumberFormat="1" applyFont="1" applyFill="1" applyBorder="1">
      <alignment/>
      <protection/>
    </xf>
    <xf numFmtId="208" fontId="6" fillId="24" borderId="88" xfId="71" applyNumberFormat="1" applyFont="1" applyFill="1" applyBorder="1">
      <alignment/>
      <protection/>
    </xf>
    <xf numFmtId="208" fontId="6" fillId="24" borderId="58" xfId="72" applyNumberFormat="1" applyFont="1" applyFill="1" applyBorder="1" applyAlignment="1">
      <alignment/>
      <protection/>
    </xf>
    <xf numFmtId="208" fontId="6" fillId="24" borderId="53" xfId="72" applyNumberFormat="1" applyFont="1" applyFill="1" applyBorder="1" applyAlignment="1">
      <alignment/>
      <protection/>
    </xf>
    <xf numFmtId="208" fontId="6" fillId="24" borderId="87" xfId="72" applyNumberFormat="1" applyFont="1" applyFill="1" applyBorder="1" applyAlignment="1">
      <alignment/>
      <protection/>
    </xf>
    <xf numFmtId="208" fontId="6" fillId="24" borderId="88" xfId="72" applyNumberFormat="1" applyFont="1" applyFill="1" applyBorder="1" applyAlignment="1">
      <alignment/>
      <protection/>
    </xf>
    <xf numFmtId="208" fontId="6" fillId="24" borderId="87" xfId="73" applyNumberFormat="1" applyFont="1" applyFill="1" applyBorder="1">
      <alignment/>
      <protection/>
    </xf>
    <xf numFmtId="208" fontId="6" fillId="24" borderId="88" xfId="73" applyNumberFormat="1" applyFont="1" applyFill="1" applyBorder="1">
      <alignment/>
      <protection/>
    </xf>
    <xf numFmtId="208" fontId="6" fillId="24" borderId="89" xfId="73" applyNumberFormat="1" applyFont="1" applyFill="1" applyBorder="1">
      <alignment/>
      <protection/>
    </xf>
    <xf numFmtId="0" fontId="6" fillId="0" borderId="65" xfId="73" applyFont="1" applyFill="1" applyBorder="1" applyAlignment="1">
      <alignment horizontal="centerContinuous" vertical="center" wrapText="1"/>
      <protection/>
    </xf>
    <xf numFmtId="208" fontId="6" fillId="24" borderId="94" xfId="0" applyNumberFormat="1" applyFont="1" applyFill="1" applyBorder="1" applyAlignment="1">
      <alignment/>
    </xf>
    <xf numFmtId="208" fontId="6" fillId="24" borderId="95" xfId="0" applyNumberFormat="1" applyFont="1" applyFill="1" applyBorder="1" applyAlignment="1">
      <alignment/>
    </xf>
    <xf numFmtId="208" fontId="6" fillId="24" borderId="48" xfId="0" applyNumberFormat="1" applyFont="1" applyFill="1" applyBorder="1" applyAlignment="1">
      <alignment/>
    </xf>
    <xf numFmtId="208" fontId="6" fillId="24" borderId="87" xfId="0" applyNumberFormat="1" applyFont="1" applyFill="1" applyBorder="1" applyAlignment="1">
      <alignment/>
    </xf>
    <xf numFmtId="208" fontId="6" fillId="24" borderId="79" xfId="0" applyNumberFormat="1" applyFont="1" applyFill="1" applyBorder="1" applyAlignment="1">
      <alignment/>
    </xf>
    <xf numFmtId="0" fontId="32" fillId="0" borderId="0" xfId="66" applyNumberFormat="1" applyFont="1" applyAlignment="1" applyProtection="1">
      <alignment vertical="center"/>
      <protection/>
    </xf>
    <xf numFmtId="0" fontId="20" fillId="0" borderId="28" xfId="73" applyFont="1" applyFill="1" applyBorder="1" applyAlignment="1">
      <alignment horizontal="center"/>
      <protection/>
    </xf>
    <xf numFmtId="0" fontId="30" fillId="0" borderId="0" xfId="66" applyNumberFormat="1" applyAlignment="1" applyProtection="1">
      <alignment vertical="center"/>
      <protection locked="0"/>
    </xf>
    <xf numFmtId="0" fontId="25" fillId="0" borderId="96" xfId="0" applyFont="1" applyBorder="1" applyAlignment="1">
      <alignment horizontal="left" vertical="center" wrapText="1"/>
    </xf>
    <xf numFmtId="0" fontId="7" fillId="0" borderId="97" xfId="0" applyFont="1" applyFill="1" applyBorder="1" applyAlignment="1" applyProtection="1">
      <alignment horizontal="left"/>
      <protection/>
    </xf>
    <xf numFmtId="0" fontId="27" fillId="0" borderId="24" xfId="0" applyFont="1" applyFill="1" applyBorder="1" applyAlignment="1">
      <alignment horizontal="center"/>
    </xf>
    <xf numFmtId="0" fontId="27" fillId="0" borderId="63" xfId="0" applyFont="1" applyFill="1" applyBorder="1" applyAlignment="1">
      <alignment horizontal="center"/>
    </xf>
    <xf numFmtId="0" fontId="19" fillId="0" borderId="29" xfId="0" applyFont="1" applyFill="1" applyBorder="1" applyAlignment="1" applyProtection="1">
      <alignment horizontal="center" vertical="center" wrapText="1"/>
      <protection/>
    </xf>
    <xf numFmtId="0" fontId="19" fillId="0" borderId="98" xfId="0" applyNumberFormat="1"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wrapText="1"/>
      <protection/>
    </xf>
    <xf numFmtId="0" fontId="40" fillId="0" borderId="33" xfId="0" applyFont="1" applyFill="1" applyBorder="1" applyAlignment="1">
      <alignment horizontal="center" vertical="center" wrapText="1"/>
    </xf>
    <xf numFmtId="0" fontId="40" fillId="0" borderId="99" xfId="0" applyFont="1" applyFill="1" applyBorder="1" applyAlignment="1">
      <alignment horizontal="center" vertical="center" wrapText="1"/>
    </xf>
    <xf numFmtId="0" fontId="18" fillId="0" borderId="19" xfId="73" applyFont="1" applyFill="1" applyBorder="1" applyAlignment="1" applyProtection="1">
      <alignment horizontal="centerContinuous" vertical="center" wrapText="1"/>
      <protection/>
    </xf>
    <xf numFmtId="0" fontId="6" fillId="0" borderId="20" xfId="73" applyFont="1" applyFill="1" applyBorder="1" applyAlignment="1">
      <alignment horizontal="centerContinuous" vertical="center" wrapText="1"/>
      <protection/>
    </xf>
    <xf numFmtId="181" fontId="13" fillId="0" borderId="0" xfId="66" applyFont="1" applyAlignment="1" applyProtection="1">
      <alignment horizontal="left" vertical="center" wrapText="1"/>
      <protection/>
    </xf>
    <xf numFmtId="206" fontId="30" fillId="0" borderId="0" xfId="66" applyNumberFormat="1" applyFont="1" applyFill="1" applyAlignment="1" applyProtection="1">
      <alignment vertical="center"/>
      <protection/>
    </xf>
    <xf numFmtId="206" fontId="31" fillId="0" borderId="0" xfId="66" applyNumberFormat="1" applyFont="1" applyFill="1" applyAlignment="1" applyProtection="1">
      <alignment vertical="center"/>
      <protection/>
    </xf>
    <xf numFmtId="181" fontId="42" fillId="0" borderId="0" xfId="66" applyFont="1" applyAlignment="1">
      <alignment horizontal="center" vertical="center" wrapText="1"/>
      <protection/>
    </xf>
    <xf numFmtId="0" fontId="42" fillId="0" borderId="0" xfId="66" applyNumberFormat="1" applyFont="1" applyAlignment="1">
      <alignment horizontal="center" vertical="center" wrapText="1"/>
      <protection/>
    </xf>
    <xf numFmtId="49" fontId="44" fillId="0" borderId="64" xfId="36" applyNumberFormat="1" applyFont="1" applyBorder="1" applyAlignment="1" applyProtection="1">
      <alignment horizontal="left" vertical="center"/>
      <protection locked="0"/>
    </xf>
    <xf numFmtId="0" fontId="30" fillId="0" borderId="0" xfId="66" applyNumberFormat="1" applyAlignment="1">
      <alignment vertical="center"/>
      <protection/>
    </xf>
    <xf numFmtId="181" fontId="13" fillId="0" borderId="0" xfId="66" applyFont="1" applyBorder="1" applyAlignment="1" applyProtection="1">
      <alignment horizontal="left" vertical="center" wrapText="1"/>
      <protection/>
    </xf>
    <xf numFmtId="181" fontId="30" fillId="0" borderId="0" xfId="66" applyFont="1" applyAlignment="1">
      <alignment vertical="center"/>
      <protection/>
    </xf>
    <xf numFmtId="181" fontId="45" fillId="0" borderId="0" xfId="66" applyFont="1" applyAlignment="1" applyProtection="1">
      <alignment vertical="center"/>
      <protection/>
    </xf>
    <xf numFmtId="181" fontId="45" fillId="0" borderId="0" xfId="66" applyFont="1" applyAlignment="1">
      <alignment vertical="center"/>
      <protection/>
    </xf>
    <xf numFmtId="2" fontId="6" fillId="0" borderId="29" xfId="47" applyNumberFormat="1" applyFont="1" applyFill="1" applyBorder="1" applyAlignment="1" applyProtection="1">
      <alignment/>
      <protection locked="0"/>
    </xf>
    <xf numFmtId="2" fontId="6" fillId="0" borderId="43" xfId="47" applyNumberFormat="1" applyFont="1" applyFill="1" applyBorder="1" applyAlignment="1" applyProtection="1">
      <alignment/>
      <protection locked="0"/>
    </xf>
    <xf numFmtId="2" fontId="6" fillId="0" borderId="75" xfId="47" applyNumberFormat="1" applyFont="1" applyFill="1" applyBorder="1" applyAlignment="1" applyProtection="1">
      <alignment/>
      <protection locked="0"/>
    </xf>
    <xf numFmtId="2" fontId="6" fillId="0" borderId="58" xfId="47" applyNumberFormat="1" applyFont="1" applyFill="1" applyBorder="1" applyAlignment="1" applyProtection="1">
      <alignment/>
      <protection locked="0"/>
    </xf>
    <xf numFmtId="2" fontId="6" fillId="0" borderId="53" xfId="47" applyNumberFormat="1" applyFont="1" applyFill="1" applyBorder="1" applyAlignment="1" applyProtection="1">
      <alignment/>
      <protection locked="0"/>
    </xf>
    <xf numFmtId="2" fontId="6" fillId="0" borderId="92" xfId="47" applyNumberFormat="1" applyFont="1" applyFill="1" applyBorder="1" applyAlignment="1" applyProtection="1">
      <alignment/>
      <protection locked="0"/>
    </xf>
    <xf numFmtId="2" fontId="6" fillId="0" borderId="47" xfId="47" applyNumberFormat="1" applyFont="1" applyFill="1" applyBorder="1" applyAlignment="1" applyProtection="1">
      <alignment/>
      <protection locked="0"/>
    </xf>
    <xf numFmtId="0" fontId="16" fillId="0" borderId="29" xfId="0" applyFont="1" applyFill="1" applyBorder="1" applyAlignment="1" applyProtection="1">
      <alignment horizontal="center"/>
      <protection/>
    </xf>
    <xf numFmtId="0" fontId="16" fillId="0" borderId="30" xfId="0" applyFont="1" applyFill="1" applyBorder="1" applyAlignment="1" applyProtection="1">
      <alignment horizontal="center"/>
      <protection/>
    </xf>
    <xf numFmtId="0" fontId="16" fillId="0" borderId="38" xfId="0" applyFont="1" applyFill="1" applyBorder="1" applyAlignment="1" applyProtection="1">
      <alignment horizontal="center"/>
      <protection/>
    </xf>
    <xf numFmtId="2" fontId="6" fillId="0" borderId="61" xfId="47" applyNumberFormat="1" applyFont="1" applyFill="1" applyBorder="1" applyAlignment="1" applyProtection="1">
      <alignment/>
      <protection locked="0"/>
    </xf>
    <xf numFmtId="216" fontId="6" fillId="0" borderId="87" xfId="47" applyNumberFormat="1" applyFont="1" applyFill="1" applyBorder="1" applyAlignment="1">
      <alignment/>
    </xf>
    <xf numFmtId="216" fontId="6" fillId="0" borderId="88" xfId="47" applyNumberFormat="1" applyFont="1" applyFill="1" applyBorder="1" applyAlignment="1">
      <alignment/>
    </xf>
    <xf numFmtId="216" fontId="6" fillId="0" borderId="89" xfId="47" applyNumberFormat="1" applyFont="1" applyFill="1" applyBorder="1" applyAlignment="1">
      <alignment/>
    </xf>
    <xf numFmtId="216" fontId="6" fillId="24" borderId="94" xfId="0" applyNumberFormat="1" applyFont="1" applyFill="1" applyBorder="1" applyAlignment="1">
      <alignment/>
    </xf>
    <xf numFmtId="181" fontId="17" fillId="0" borderId="0" xfId="66" applyFont="1" applyAlignment="1" applyProtection="1">
      <alignment vertical="top"/>
      <protection/>
    </xf>
    <xf numFmtId="181" fontId="17" fillId="0" borderId="0" xfId="66" applyFont="1" applyAlignment="1">
      <alignment vertical="top"/>
      <protection/>
    </xf>
    <xf numFmtId="208" fontId="6" fillId="0" borderId="100" xfId="68" applyNumberFormat="1" applyFont="1" applyFill="1" applyBorder="1">
      <alignment/>
      <protection/>
    </xf>
    <xf numFmtId="3" fontId="6" fillId="0" borderId="59" xfId="68" applyNumberFormat="1" applyFont="1" applyFill="1" applyBorder="1" applyProtection="1">
      <alignment/>
      <protection locked="0"/>
    </xf>
    <xf numFmtId="208" fontId="6" fillId="0" borderId="31" xfId="68" applyNumberFormat="1" applyFont="1" applyFill="1" applyBorder="1">
      <alignment/>
      <protection/>
    </xf>
    <xf numFmtId="3" fontId="6" fillId="0" borderId="72" xfId="68" applyNumberFormat="1" applyFont="1" applyFill="1" applyBorder="1" applyProtection="1">
      <alignment/>
      <protection locked="0"/>
    </xf>
    <xf numFmtId="208" fontId="6" fillId="0" borderId="100" xfId="68" applyNumberFormat="1" applyFont="1" applyFill="1" applyBorder="1" applyProtection="1">
      <alignment/>
      <protection/>
    </xf>
    <xf numFmtId="3" fontId="6" fillId="0" borderId="49" xfId="68" applyNumberFormat="1" applyFont="1" applyFill="1" applyBorder="1" applyProtection="1">
      <alignment/>
      <protection locked="0"/>
    </xf>
    <xf numFmtId="3" fontId="6" fillId="0" borderId="101" xfId="72" applyNumberFormat="1" applyFont="1" applyFill="1" applyBorder="1" applyAlignment="1" applyProtection="1">
      <alignment/>
      <protection locked="0"/>
    </xf>
    <xf numFmtId="3" fontId="6" fillId="0" borderId="54" xfId="72" applyNumberFormat="1" applyFont="1" applyFill="1" applyBorder="1" applyAlignment="1" applyProtection="1">
      <alignment/>
      <protection locked="0"/>
    </xf>
    <xf numFmtId="208" fontId="6" fillId="24" borderId="100" xfId="72" applyNumberFormat="1" applyFont="1" applyFill="1" applyBorder="1" applyAlignment="1">
      <alignment/>
      <protection/>
    </xf>
    <xf numFmtId="208" fontId="6" fillId="24" borderId="102" xfId="72" applyNumberFormat="1" applyFont="1" applyFill="1" applyBorder="1" applyAlignment="1">
      <alignment/>
      <protection/>
    </xf>
    <xf numFmtId="0" fontId="18" fillId="0" borderId="26" xfId="72" applyFont="1" applyFill="1" applyBorder="1" applyAlignment="1" applyProtection="1">
      <alignment horizontal="centerContinuous" vertical="center" wrapText="1"/>
      <protection/>
    </xf>
    <xf numFmtId="0" fontId="6" fillId="0" borderId="27" xfId="72" applyFont="1" applyFill="1" applyBorder="1" applyAlignment="1" applyProtection="1">
      <alignment horizontal="centerContinuous" vertical="center" wrapText="1"/>
      <protection/>
    </xf>
    <xf numFmtId="208" fontId="6" fillId="24" borderId="103" xfId="72" applyNumberFormat="1" applyFont="1" applyFill="1" applyBorder="1" applyAlignment="1">
      <alignment/>
      <protection/>
    </xf>
    <xf numFmtId="0" fontId="19" fillId="0" borderId="104" xfId="72" applyFont="1" applyFill="1" applyBorder="1" applyAlignment="1" applyProtection="1">
      <alignment horizontal="centerContinuous" vertical="center" wrapText="1"/>
      <protection/>
    </xf>
    <xf numFmtId="0" fontId="19" fillId="0" borderId="105" xfId="72" applyFont="1" applyFill="1" applyBorder="1" applyAlignment="1" applyProtection="1">
      <alignment horizontal="centerContinuous" vertical="center" wrapText="1"/>
      <protection/>
    </xf>
    <xf numFmtId="208" fontId="6" fillId="24" borderId="106" xfId="72" applyNumberFormat="1" applyFont="1" applyFill="1" applyBorder="1" applyAlignment="1">
      <alignment/>
      <protection/>
    </xf>
    <xf numFmtId="208" fontId="0" fillId="0" borderId="107" xfId="0" applyNumberFormat="1" applyBorder="1" applyAlignment="1">
      <alignment/>
    </xf>
    <xf numFmtId="208" fontId="6" fillId="0" borderId="89" xfId="68" applyNumberFormat="1" applyFont="1" applyFill="1" applyBorder="1" applyProtection="1">
      <alignment/>
      <protection/>
    </xf>
    <xf numFmtId="208" fontId="6" fillId="24" borderId="94" xfId="69" applyNumberFormat="1" applyFont="1" applyFill="1" applyBorder="1" applyAlignment="1">
      <alignment/>
      <protection/>
    </xf>
    <xf numFmtId="208" fontId="6" fillId="24" borderId="58" xfId="73" applyNumberFormat="1" applyFont="1" applyFill="1" applyBorder="1">
      <alignment/>
      <protection/>
    </xf>
    <xf numFmtId="0" fontId="20" fillId="0" borderId="80" xfId="73" applyFont="1" applyFill="1" applyBorder="1" applyAlignment="1" applyProtection="1">
      <alignment horizontal="center"/>
      <protection/>
    </xf>
    <xf numFmtId="208" fontId="6" fillId="24" borderId="53" xfId="73" applyNumberFormat="1" applyFont="1" applyFill="1" applyBorder="1">
      <alignment/>
      <protection/>
    </xf>
    <xf numFmtId="181" fontId="13" fillId="0" borderId="0" xfId="66" applyFont="1" applyFill="1" applyBorder="1" applyAlignment="1" applyProtection="1">
      <alignment vertical="center"/>
      <protection locked="0"/>
    </xf>
    <xf numFmtId="181" fontId="39" fillId="24" borderId="0" xfId="66" applyFont="1" applyFill="1" applyAlignment="1" applyProtection="1">
      <alignment vertical="center"/>
      <protection/>
    </xf>
    <xf numFmtId="181" fontId="17" fillId="24" borderId="0" xfId="66" applyFont="1" applyFill="1" applyBorder="1" applyAlignment="1" applyProtection="1">
      <alignment vertical="center"/>
      <protection/>
    </xf>
    <xf numFmtId="181" fontId="13" fillId="0" borderId="0" xfId="66" applyFont="1" applyFill="1" applyBorder="1" applyAlignment="1" applyProtection="1">
      <alignment vertical="center"/>
      <protection/>
    </xf>
    <xf numFmtId="181" fontId="30" fillId="0" borderId="0" xfId="66" applyBorder="1" applyAlignment="1">
      <alignment vertical="center"/>
      <protection/>
    </xf>
    <xf numFmtId="181" fontId="30" fillId="0" borderId="0" xfId="66" applyAlignment="1" applyProtection="1">
      <alignment vertical="center"/>
      <protection locked="0"/>
    </xf>
    <xf numFmtId="49" fontId="17" fillId="24" borderId="24" xfId="64" applyNumberFormat="1" applyFont="1" applyFill="1" applyBorder="1" applyAlignment="1" applyProtection="1">
      <alignment horizontal="left" vertical="center"/>
      <protection locked="0"/>
    </xf>
    <xf numFmtId="49" fontId="17" fillId="24" borderId="0" xfId="64" applyNumberFormat="1" applyFont="1" applyFill="1" applyBorder="1" applyAlignment="1" applyProtection="1">
      <alignment horizontal="left" vertical="center"/>
      <protection locked="0"/>
    </xf>
    <xf numFmtId="0" fontId="42" fillId="0" borderId="0" xfId="66" applyNumberFormat="1" applyFont="1" applyBorder="1" applyAlignment="1">
      <alignment horizontal="center" vertical="center" wrapText="1"/>
      <protection/>
    </xf>
    <xf numFmtId="0" fontId="0" fillId="24" borderId="0" xfId="0" applyFill="1" applyAlignment="1">
      <alignment/>
    </xf>
    <xf numFmtId="0" fontId="0" fillId="24" borderId="0" xfId="0" applyFill="1" applyBorder="1" applyAlignment="1">
      <alignment/>
    </xf>
    <xf numFmtId="0" fontId="47" fillId="24" borderId="0" xfId="0" applyFont="1" applyFill="1" applyBorder="1" applyAlignment="1">
      <alignment horizontal="center"/>
    </xf>
    <xf numFmtId="0" fontId="48" fillId="24" borderId="0" xfId="0" applyFont="1" applyFill="1" applyBorder="1" applyAlignment="1">
      <alignment horizontal="center"/>
    </xf>
    <xf numFmtId="206" fontId="0" fillId="24" borderId="0" xfId="0" applyNumberFormat="1" applyFill="1" applyAlignment="1">
      <alignment/>
    </xf>
    <xf numFmtId="0" fontId="49" fillId="24" borderId="0" xfId="0" applyFont="1" applyFill="1" applyAlignment="1">
      <alignment/>
    </xf>
    <xf numFmtId="206" fontId="0" fillId="24" borderId="0" xfId="0" applyNumberFormat="1" applyFill="1" applyBorder="1" applyAlignment="1">
      <alignment/>
    </xf>
    <xf numFmtId="0" fontId="50" fillId="24" borderId="0" xfId="0" applyFont="1" applyFill="1" applyBorder="1" applyAlignment="1">
      <alignment horizontal="right"/>
    </xf>
    <xf numFmtId="0" fontId="0" fillId="24" borderId="0" xfId="0" applyFill="1" applyBorder="1" applyAlignment="1">
      <alignment/>
    </xf>
    <xf numFmtId="0" fontId="46" fillId="24" borderId="0" xfId="0" applyFont="1" applyFill="1" applyAlignment="1">
      <alignment/>
    </xf>
    <xf numFmtId="0" fontId="25" fillId="24" borderId="69" xfId="0" applyFont="1" applyFill="1" applyBorder="1" applyAlignment="1">
      <alignment horizontal="center" wrapText="1"/>
    </xf>
    <xf numFmtId="0" fontId="25" fillId="24" borderId="69" xfId="0" applyFont="1" applyFill="1" applyBorder="1" applyAlignment="1">
      <alignment horizontal="center"/>
    </xf>
    <xf numFmtId="0" fontId="25" fillId="24" borderId="58" xfId="0" applyFont="1" applyFill="1" applyBorder="1" applyAlignment="1">
      <alignment horizontal="center" wrapText="1"/>
    </xf>
    <xf numFmtId="0" fontId="25" fillId="24" borderId="53" xfId="0" applyFont="1" applyFill="1" applyBorder="1" applyAlignment="1">
      <alignment horizontal="center"/>
    </xf>
    <xf numFmtId="0" fontId="7" fillId="24" borderId="63" xfId="0" applyFont="1" applyFill="1" applyBorder="1" applyAlignment="1">
      <alignment horizontal="left"/>
    </xf>
    <xf numFmtId="0" fontId="25" fillId="24" borderId="59" xfId="0" applyFont="1" applyFill="1" applyBorder="1" applyAlignment="1">
      <alignment horizontal="right"/>
    </xf>
    <xf numFmtId="181" fontId="8" fillId="0" borderId="0" xfId="66" applyFont="1" applyFill="1" applyBorder="1" applyAlignment="1" applyProtection="1">
      <alignment horizontal="center" vertical="center"/>
      <protection/>
    </xf>
    <xf numFmtId="3" fontId="0" fillId="0" borderId="93" xfId="0" applyNumberFormat="1" applyBorder="1" applyAlignment="1" applyProtection="1">
      <alignment/>
      <protection locked="0"/>
    </xf>
    <xf numFmtId="3" fontId="0" fillId="0" borderId="108" xfId="0" applyNumberFormat="1" applyBorder="1" applyAlignment="1" applyProtection="1">
      <alignment/>
      <protection locked="0"/>
    </xf>
    <xf numFmtId="0" fontId="8" fillId="24" borderId="0" xfId="0" applyFont="1" applyFill="1" applyAlignment="1" applyProtection="1">
      <alignment horizontal="center" vertical="top"/>
      <protection/>
    </xf>
    <xf numFmtId="206" fontId="17" fillId="0" borderId="0" xfId="66" applyNumberFormat="1" applyFont="1" applyAlignment="1" applyProtection="1">
      <alignment vertical="center"/>
      <protection/>
    </xf>
    <xf numFmtId="1" fontId="0" fillId="24" borderId="0" xfId="0" applyNumberFormat="1" applyFill="1" applyBorder="1" applyAlignment="1" applyProtection="1">
      <alignment/>
      <protection/>
    </xf>
    <xf numFmtId="1" fontId="17" fillId="22" borderId="69" xfId="66" applyNumberFormat="1" applyFont="1" applyFill="1" applyBorder="1" applyAlignment="1" applyProtection="1">
      <alignment vertical="center"/>
      <protection locked="0"/>
    </xf>
    <xf numFmtId="181" fontId="30" fillId="0" borderId="0" xfId="66" applyBorder="1" applyAlignment="1" applyProtection="1">
      <alignment vertical="center"/>
      <protection/>
    </xf>
    <xf numFmtId="3" fontId="7" fillId="24" borderId="69" xfId="0" applyNumberFormat="1" applyFont="1" applyFill="1" applyBorder="1" applyAlignment="1" applyProtection="1">
      <alignment wrapText="1"/>
      <protection locked="0"/>
    </xf>
    <xf numFmtId="3" fontId="7" fillId="24" borderId="69" xfId="0" applyNumberFormat="1" applyFont="1" applyFill="1" applyBorder="1" applyAlignment="1" applyProtection="1">
      <alignment/>
      <protection locked="0"/>
    </xf>
    <xf numFmtId="3" fontId="7" fillId="24" borderId="58" xfId="0" applyNumberFormat="1" applyFont="1" applyFill="1" applyBorder="1" applyAlignment="1" applyProtection="1">
      <alignment/>
      <protection locked="0"/>
    </xf>
    <xf numFmtId="3" fontId="7" fillId="24" borderId="53" xfId="0" applyNumberFormat="1" applyFont="1" applyFill="1" applyBorder="1" applyAlignment="1" applyProtection="1">
      <alignment/>
      <protection locked="0"/>
    </xf>
    <xf numFmtId="3" fontId="7" fillId="24" borderId="58" xfId="0" applyNumberFormat="1" applyFont="1" applyFill="1" applyBorder="1" applyAlignment="1" applyProtection="1">
      <alignment horizontal="right"/>
      <protection locked="0"/>
    </xf>
    <xf numFmtId="208" fontId="7" fillId="24" borderId="49" xfId="0" applyNumberFormat="1" applyFont="1" applyFill="1" applyBorder="1" applyAlignment="1">
      <alignment horizontal="right"/>
    </xf>
    <xf numFmtId="208" fontId="7" fillId="24" borderId="68" xfId="0" applyNumberFormat="1" applyFont="1" applyFill="1" applyBorder="1" applyAlignment="1">
      <alignment horizontal="right"/>
    </xf>
    <xf numFmtId="208" fontId="7" fillId="24" borderId="43" xfId="0" applyNumberFormat="1" applyFont="1" applyFill="1" applyBorder="1" applyAlignment="1">
      <alignment horizontal="right"/>
    </xf>
    <xf numFmtId="3" fontId="6" fillId="0" borderId="55" xfId="69" applyNumberFormat="1" applyFont="1" applyFill="1" applyBorder="1" applyProtection="1">
      <alignment/>
      <protection locked="0"/>
    </xf>
    <xf numFmtId="3" fontId="0" fillId="0" borderId="72" xfId="0" applyNumberFormat="1" applyBorder="1" applyAlignment="1" applyProtection="1">
      <alignment/>
      <protection locked="0"/>
    </xf>
    <xf numFmtId="3" fontId="6" fillId="0" borderId="43" xfId="69" applyNumberFormat="1" applyFont="1" applyFill="1" applyBorder="1" applyProtection="1">
      <alignment/>
      <protection locked="0"/>
    </xf>
    <xf numFmtId="3" fontId="0" fillId="0" borderId="58" xfId="0" applyNumberFormat="1" applyBorder="1" applyAlignment="1" applyProtection="1">
      <alignment/>
      <protection locked="0"/>
    </xf>
    <xf numFmtId="208" fontId="0" fillId="0" borderId="87" xfId="0" applyNumberFormat="1" applyBorder="1" applyAlignment="1">
      <alignment/>
    </xf>
    <xf numFmtId="0" fontId="19" fillId="0" borderId="109" xfId="73" applyFont="1" applyFill="1" applyBorder="1" applyAlignment="1" applyProtection="1">
      <alignment horizontal="centerContinuous" vertical="center"/>
      <protection/>
    </xf>
    <xf numFmtId="3" fontId="6" fillId="0" borderId="46" xfId="73" applyNumberFormat="1" applyFont="1" applyFill="1" applyBorder="1" applyProtection="1">
      <alignment/>
      <protection locked="0"/>
    </xf>
    <xf numFmtId="3" fontId="6" fillId="0" borderId="62" xfId="73" applyNumberFormat="1" applyFont="1" applyFill="1" applyBorder="1" applyProtection="1">
      <alignment/>
      <protection locked="0"/>
    </xf>
    <xf numFmtId="208" fontId="6" fillId="24" borderId="100" xfId="73" applyNumberFormat="1" applyFont="1" applyFill="1" applyBorder="1">
      <alignment/>
      <protection/>
    </xf>
    <xf numFmtId="0" fontId="19" fillId="0" borderId="110" xfId="73" applyFont="1" applyFill="1" applyBorder="1" applyAlignment="1" applyProtection="1">
      <alignment horizontal="centerContinuous" vertical="center"/>
      <protection/>
    </xf>
    <xf numFmtId="0" fontId="20" fillId="0" borderId="34" xfId="73" applyFont="1" applyFill="1" applyBorder="1" applyAlignment="1" applyProtection="1">
      <alignment horizontal="center"/>
      <protection/>
    </xf>
    <xf numFmtId="3" fontId="6" fillId="0" borderId="37" xfId="73" applyNumberFormat="1" applyFont="1" applyFill="1" applyBorder="1" applyProtection="1">
      <alignment/>
      <protection locked="0"/>
    </xf>
    <xf numFmtId="3" fontId="6" fillId="0" borderId="65" xfId="73" applyNumberFormat="1" applyFont="1" applyFill="1" applyBorder="1" applyProtection="1">
      <alignment/>
      <protection locked="0"/>
    </xf>
    <xf numFmtId="208" fontId="6" fillId="24" borderId="111" xfId="73" applyNumberFormat="1" applyFont="1" applyFill="1" applyBorder="1">
      <alignment/>
      <protection/>
    </xf>
    <xf numFmtId="3" fontId="6" fillId="0" borderId="112" xfId="73" applyNumberFormat="1" applyFont="1" applyFill="1" applyBorder="1" applyProtection="1">
      <alignment/>
      <protection locked="0"/>
    </xf>
    <xf numFmtId="0" fontId="20" fillId="0" borderId="113" xfId="73" applyFont="1" applyFill="1" applyBorder="1" applyAlignment="1" applyProtection="1">
      <alignment horizontal="center"/>
      <protection/>
    </xf>
    <xf numFmtId="208" fontId="6" fillId="24" borderId="103" xfId="73" applyNumberFormat="1" applyFont="1" applyFill="1" applyBorder="1">
      <alignment/>
      <protection/>
    </xf>
    <xf numFmtId="208" fontId="6" fillId="24" borderId="114" xfId="73" applyNumberFormat="1" applyFont="1" applyFill="1" applyBorder="1">
      <alignment/>
      <protection/>
    </xf>
    <xf numFmtId="0" fontId="14" fillId="0" borderId="23" xfId="68" applyFont="1" applyFill="1" applyBorder="1" applyAlignment="1" applyProtection="1">
      <alignment horizontal="center" vertical="center"/>
      <protection/>
    </xf>
    <xf numFmtId="0" fontId="14" fillId="0" borderId="23" xfId="69" applyFont="1" applyFill="1" applyBorder="1" applyAlignment="1" applyProtection="1">
      <alignment horizontal="center" vertical="center"/>
      <protection/>
    </xf>
    <xf numFmtId="0" fontId="20" fillId="0" borderId="66" xfId="68" applyFont="1" applyFill="1" applyBorder="1" applyAlignment="1" applyProtection="1">
      <alignment horizontal="center"/>
      <protection/>
    </xf>
    <xf numFmtId="0" fontId="20" fillId="0" borderId="115" xfId="68" applyFont="1" applyFill="1" applyBorder="1" applyAlignment="1" applyProtection="1">
      <alignment horizontal="center"/>
      <protection/>
    </xf>
    <xf numFmtId="0" fontId="20" fillId="0" borderId="116" xfId="68" applyFont="1" applyFill="1" applyBorder="1" applyAlignment="1" applyProtection="1">
      <alignment horizontal="center"/>
      <protection/>
    </xf>
    <xf numFmtId="0" fontId="20" fillId="0" borderId="66" xfId="69" applyFont="1" applyFill="1" applyBorder="1" applyAlignment="1" applyProtection="1">
      <alignment horizontal="center"/>
      <protection/>
    </xf>
    <xf numFmtId="0" fontId="20" fillId="0" borderId="115" xfId="69" applyFont="1" applyFill="1" applyBorder="1" applyAlignment="1" applyProtection="1">
      <alignment horizontal="center"/>
      <protection/>
    </xf>
    <xf numFmtId="0" fontId="20" fillId="0" borderId="116" xfId="69"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81" fontId="13" fillId="0" borderId="0" xfId="66" applyFont="1" applyFill="1" applyAlignment="1" applyProtection="1">
      <alignment vertical="center" wrapText="1"/>
      <protection/>
    </xf>
    <xf numFmtId="0" fontId="19" fillId="0" borderId="98" xfId="0" applyNumberFormat="1"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wrapText="1"/>
      <protection/>
    </xf>
    <xf numFmtId="0" fontId="19" fillId="0" borderId="98" xfId="0" applyFont="1" applyFill="1" applyBorder="1" applyAlignment="1">
      <alignment horizontal="center" vertical="center" wrapText="1"/>
    </xf>
    <xf numFmtId="49" fontId="17" fillId="22" borderId="63" xfId="66" applyNumberFormat="1" applyFont="1" applyFill="1" applyBorder="1" applyAlignment="1" applyProtection="1">
      <alignment horizontal="left" vertical="center"/>
      <protection locked="0"/>
    </xf>
    <xf numFmtId="49" fontId="17" fillId="22" borderId="69" xfId="66" applyNumberFormat="1" applyFont="1" applyFill="1" applyBorder="1" applyAlignment="1" applyProtection="1">
      <alignment horizontal="left" vertical="center"/>
      <protection locked="0"/>
    </xf>
    <xf numFmtId="49" fontId="17" fillId="22" borderId="68" xfId="64" applyNumberFormat="1" applyFont="1" applyFill="1" applyBorder="1" applyAlignment="1" applyProtection="1">
      <alignment horizontal="left" vertical="center"/>
      <protection locked="0"/>
    </xf>
    <xf numFmtId="49" fontId="17" fillId="22" borderId="63" xfId="0" applyNumberFormat="1" applyFont="1" applyFill="1" applyBorder="1" applyAlignment="1" applyProtection="1">
      <alignment horizontal="left" vertical="center"/>
      <protection locked="0"/>
    </xf>
    <xf numFmtId="49" fontId="17" fillId="22" borderId="69" xfId="64" applyNumberFormat="1" applyFont="1" applyFill="1" applyBorder="1" applyAlignment="1" applyProtection="1">
      <alignment horizontal="left" vertical="center"/>
      <protection locked="0"/>
    </xf>
    <xf numFmtId="49" fontId="11" fillId="22" borderId="64" xfId="36" applyNumberFormat="1" applyFill="1" applyBorder="1" applyAlignment="1" applyProtection="1">
      <alignment horizontal="left" vertical="center"/>
      <protection locked="0"/>
    </xf>
    <xf numFmtId="49" fontId="17" fillId="22" borderId="69" xfId="0" applyNumberFormat="1" applyFont="1" applyFill="1" applyBorder="1" applyAlignment="1" applyProtection="1">
      <alignment horizontal="left"/>
      <protection locked="0"/>
    </xf>
    <xf numFmtId="0" fontId="6" fillId="0" borderId="88" xfId="73" applyFont="1" applyFill="1" applyBorder="1" applyAlignment="1" applyProtection="1">
      <alignment horizontal="center"/>
      <protection/>
    </xf>
    <xf numFmtId="0" fontId="20" fillId="0" borderId="98" xfId="0" applyFont="1" applyFill="1" applyBorder="1" applyAlignment="1" applyProtection="1">
      <alignment horizontal="center" vertical="center" wrapText="1"/>
      <protection/>
    </xf>
    <xf numFmtId="0" fontId="6" fillId="0" borderId="117" xfId="0" applyFont="1" applyFill="1" applyBorder="1" applyAlignment="1">
      <alignment horizontal="centerContinuous" vertical="center" wrapText="1"/>
    </xf>
    <xf numFmtId="181" fontId="13" fillId="0" borderId="0" xfId="66" applyFont="1" applyFill="1" applyAlignment="1" applyProtection="1">
      <alignment horizontal="left" vertical="center"/>
      <protection/>
    </xf>
    <xf numFmtId="0" fontId="13" fillId="0" borderId="0" xfId="65" applyFont="1" applyAlignment="1" applyProtection="1">
      <alignment vertical="center"/>
      <protection/>
    </xf>
    <xf numFmtId="181" fontId="13" fillId="0" borderId="0" xfId="66" applyFont="1" applyAlignment="1" applyProtection="1">
      <alignment vertical="center"/>
      <protection/>
    </xf>
    <xf numFmtId="181" fontId="13" fillId="0" borderId="0" xfId="66" applyFont="1" applyAlignment="1" applyProtection="1">
      <alignment horizontal="right" vertical="center"/>
      <protection/>
    </xf>
    <xf numFmtId="181" fontId="13" fillId="0" borderId="0" xfId="66" applyFont="1" applyFill="1" applyBorder="1" applyAlignment="1" applyProtection="1">
      <alignment horizontal="right" vertical="center"/>
      <protection/>
    </xf>
    <xf numFmtId="181" fontId="68" fillId="0" borderId="0" xfId="66" applyFont="1" applyFill="1" applyAlignment="1" applyProtection="1">
      <alignment horizontal="left" vertical="center"/>
      <protection/>
    </xf>
    <xf numFmtId="181" fontId="68" fillId="0" borderId="0" xfId="66" applyFont="1" applyAlignment="1" applyProtection="1">
      <alignment horizontal="right" vertical="center"/>
      <protection/>
    </xf>
    <xf numFmtId="181" fontId="68" fillId="0" borderId="0" xfId="66" applyFont="1" applyFill="1" applyBorder="1" applyAlignment="1" applyProtection="1">
      <alignment horizontal="right" vertical="center"/>
      <protection/>
    </xf>
    <xf numFmtId="181" fontId="68" fillId="0" borderId="0" xfId="66" applyFont="1" applyFill="1" applyBorder="1" applyAlignment="1" applyProtection="1">
      <alignment vertical="center"/>
      <protection/>
    </xf>
    <xf numFmtId="0" fontId="6" fillId="0" borderId="54" xfId="0" applyFont="1" applyFill="1" applyBorder="1" applyAlignment="1">
      <alignment horizontal="centerContinuous" vertical="center"/>
    </xf>
    <xf numFmtId="0" fontId="6" fillId="0" borderId="118" xfId="0" applyFont="1" applyFill="1" applyBorder="1" applyAlignment="1">
      <alignment horizontal="centerContinuous" vertical="center"/>
    </xf>
    <xf numFmtId="1" fontId="17" fillId="16" borderId="69" xfId="66" applyNumberFormat="1" applyFont="1" applyFill="1" applyBorder="1" applyAlignment="1" applyProtection="1">
      <alignment vertical="center"/>
      <protection/>
    </xf>
    <xf numFmtId="181" fontId="43" fillId="0" borderId="54" xfId="66" applyFont="1" applyBorder="1" applyAlignment="1" applyProtection="1">
      <alignment vertical="center" wrapText="1"/>
      <protection/>
    </xf>
    <xf numFmtId="181" fontId="73" fillId="0" borderId="54" xfId="66" applyFont="1" applyBorder="1" applyAlignment="1" applyProtection="1">
      <alignment vertical="center" wrapText="1"/>
      <protection/>
    </xf>
    <xf numFmtId="181" fontId="73" fillId="0" borderId="109" xfId="66" applyFont="1" applyBorder="1" applyAlignment="1" applyProtection="1">
      <alignment vertical="center" wrapText="1"/>
      <protection/>
    </xf>
    <xf numFmtId="3" fontId="7" fillId="24" borderId="58" xfId="0" applyNumberFormat="1" applyFont="1" applyFill="1" applyBorder="1" applyAlignment="1" applyProtection="1">
      <alignment wrapText="1"/>
      <protection locked="0"/>
    </xf>
    <xf numFmtId="3" fontId="6" fillId="0" borderId="72" xfId="69" applyNumberFormat="1" applyFont="1" applyFill="1" applyBorder="1" applyAlignment="1" applyProtection="1">
      <alignment/>
      <protection locked="0"/>
    </xf>
    <xf numFmtId="3" fontId="6" fillId="0" borderId="55" xfId="69" applyNumberFormat="1" applyFont="1" applyFill="1" applyBorder="1" applyAlignment="1" applyProtection="1">
      <alignment/>
      <protection locked="0"/>
    </xf>
    <xf numFmtId="3" fontId="6" fillId="0" borderId="101" xfId="69" applyNumberFormat="1" applyFont="1" applyFill="1" applyBorder="1" applyAlignment="1" applyProtection="1">
      <alignment/>
      <protection locked="0"/>
    </xf>
    <xf numFmtId="3" fontId="6" fillId="0" borderId="83" xfId="69" applyNumberFormat="1" applyFont="1" applyFill="1" applyBorder="1" applyAlignment="1" applyProtection="1">
      <alignment/>
      <protection locked="0"/>
    </xf>
    <xf numFmtId="3" fontId="6" fillId="0" borderId="82" xfId="69" applyNumberFormat="1" applyFont="1" applyFill="1" applyBorder="1" applyAlignment="1" applyProtection="1">
      <alignment/>
      <protection locked="0"/>
    </xf>
    <xf numFmtId="3" fontId="6" fillId="0" borderId="58" xfId="69" applyNumberFormat="1" applyFont="1" applyFill="1" applyBorder="1" applyAlignment="1" applyProtection="1">
      <alignment/>
      <protection locked="0"/>
    </xf>
    <xf numFmtId="3" fontId="6" fillId="0" borderId="53" xfId="69" applyNumberFormat="1" applyFont="1" applyFill="1" applyBorder="1" applyAlignment="1" applyProtection="1">
      <alignment/>
      <protection locked="0"/>
    </xf>
    <xf numFmtId="3" fontId="6" fillId="0" borderId="62" xfId="69" applyNumberFormat="1" applyFont="1" applyFill="1" applyBorder="1" applyAlignment="1" applyProtection="1">
      <alignment/>
      <protection locked="0"/>
    </xf>
    <xf numFmtId="3" fontId="6" fillId="0" borderId="64" xfId="69" applyNumberFormat="1" applyFont="1" applyFill="1" applyBorder="1" applyAlignment="1" applyProtection="1">
      <alignment/>
      <protection locked="0"/>
    </xf>
    <xf numFmtId="3" fontId="6" fillId="0" borderId="63" xfId="69" applyNumberFormat="1" applyFont="1" applyFill="1" applyBorder="1" applyAlignment="1" applyProtection="1">
      <alignment/>
      <protection locked="0"/>
    </xf>
    <xf numFmtId="3" fontId="6" fillId="0" borderId="47" xfId="69" applyNumberFormat="1" applyFont="1" applyFill="1" applyBorder="1" applyAlignment="1" applyProtection="1">
      <alignment/>
      <protection locked="0"/>
    </xf>
    <xf numFmtId="3" fontId="6" fillId="0" borderId="43" xfId="69" applyNumberFormat="1" applyFont="1" applyFill="1" applyBorder="1" applyAlignment="1" applyProtection="1">
      <alignment/>
      <protection locked="0"/>
    </xf>
    <xf numFmtId="3" fontId="6" fillId="0" borderId="49" xfId="69" applyNumberFormat="1" applyFont="1" applyFill="1" applyBorder="1" applyAlignment="1" applyProtection="1">
      <alignment/>
      <protection locked="0"/>
    </xf>
    <xf numFmtId="3" fontId="6" fillId="0" borderId="54" xfId="69" applyNumberFormat="1" applyFont="1" applyFill="1" applyBorder="1" applyAlignment="1" applyProtection="1">
      <alignment/>
      <protection locked="0"/>
    </xf>
    <xf numFmtId="3" fontId="6" fillId="0" borderId="56" xfId="69" applyNumberFormat="1" applyFont="1" applyFill="1" applyBorder="1" applyAlignment="1" applyProtection="1">
      <alignment/>
      <protection locked="0"/>
    </xf>
    <xf numFmtId="0" fontId="100" fillId="0" borderId="0" xfId="0" applyFont="1" applyAlignment="1" applyProtection="1">
      <alignment horizontal="left" vertical="top"/>
      <protection/>
    </xf>
    <xf numFmtId="0" fontId="6" fillId="0" borderId="18" xfId="0" applyFont="1" applyFill="1" applyBorder="1" applyAlignment="1" applyProtection="1">
      <alignment horizontal="centerContinuous" vertical="center" wrapText="1"/>
      <protection/>
    </xf>
    <xf numFmtId="181" fontId="17" fillId="0" borderId="0" xfId="66" applyFont="1" applyAlignment="1" applyProtection="1">
      <alignment horizontal="left" vertical="center"/>
      <protection/>
    </xf>
    <xf numFmtId="181" fontId="8" fillId="0" borderId="0" xfId="66" applyFont="1" applyAlignment="1" applyProtection="1">
      <alignment vertical="center"/>
      <protection/>
    </xf>
    <xf numFmtId="181" fontId="17" fillId="0" borderId="0" xfId="66" applyFont="1" applyAlignment="1" applyProtection="1">
      <alignment vertical="center"/>
      <protection/>
    </xf>
    <xf numFmtId="181" fontId="6" fillId="0" borderId="54" xfId="66" applyFont="1" applyBorder="1" applyAlignment="1" applyProtection="1">
      <alignment vertical="center"/>
      <protection/>
    </xf>
    <xf numFmtId="181" fontId="6" fillId="0" borderId="0" xfId="66" applyFont="1" applyAlignment="1" applyProtection="1">
      <alignment horizontal="left" vertical="center"/>
      <protection/>
    </xf>
    <xf numFmtId="49" fontId="17" fillId="0" borderId="69" xfId="66" applyNumberFormat="1" applyFont="1" applyFill="1" applyBorder="1" applyAlignment="1" applyProtection="1">
      <alignment horizontal="left" vertical="center"/>
      <protection locked="0"/>
    </xf>
    <xf numFmtId="49" fontId="11" fillId="0" borderId="64" xfId="36" applyNumberFormat="1" applyFill="1" applyBorder="1" applyAlignment="1" applyProtection="1">
      <alignment horizontal="left" vertical="center"/>
      <protection locked="0"/>
    </xf>
    <xf numFmtId="49" fontId="17" fillId="0" borderId="69" xfId="0" applyNumberFormat="1" applyFont="1" applyFill="1" applyBorder="1" applyAlignment="1" applyProtection="1">
      <alignment horizontal="left"/>
      <protection locked="0"/>
    </xf>
    <xf numFmtId="181" fontId="17" fillId="0" borderId="0" xfId="66" applyFont="1" applyBorder="1" applyAlignment="1" applyProtection="1">
      <alignment vertical="center"/>
      <protection/>
    </xf>
    <xf numFmtId="0" fontId="9" fillId="0" borderId="0" xfId="0" applyFont="1" applyAlignment="1">
      <alignment/>
    </xf>
    <xf numFmtId="0" fontId="101" fillId="0" borderId="0" xfId="0" applyFont="1" applyAlignment="1">
      <alignment/>
    </xf>
    <xf numFmtId="49" fontId="15" fillId="0" borderId="43" xfId="0" applyNumberFormat="1" applyFont="1" applyFill="1" applyBorder="1" applyAlignment="1" applyProtection="1">
      <alignment horizontal="center"/>
      <protection/>
    </xf>
    <xf numFmtId="181" fontId="8" fillId="0" borderId="69" xfId="66" applyFont="1" applyFill="1" applyBorder="1" applyAlignment="1" applyProtection="1">
      <alignment horizontal="center" vertical="center"/>
      <protection/>
    </xf>
    <xf numFmtId="3" fontId="6" fillId="0" borderId="72" xfId="69" applyNumberFormat="1" applyFont="1" applyFill="1" applyBorder="1" applyAlignment="1" applyProtection="1">
      <alignment/>
      <protection locked="0"/>
    </xf>
    <xf numFmtId="3" fontId="6" fillId="0" borderId="55" xfId="69" applyNumberFormat="1" applyFont="1" applyFill="1" applyBorder="1" applyAlignment="1" applyProtection="1">
      <alignment/>
      <protection locked="0"/>
    </xf>
    <xf numFmtId="3" fontId="6" fillId="0" borderId="101" xfId="69" applyNumberFormat="1" applyFont="1" applyFill="1" applyBorder="1" applyAlignment="1" applyProtection="1">
      <alignment/>
      <protection locked="0"/>
    </xf>
    <xf numFmtId="3" fontId="6" fillId="0" borderId="58" xfId="69" applyNumberFormat="1" applyFont="1" applyFill="1" applyBorder="1" applyAlignment="1" applyProtection="1">
      <alignment/>
      <protection locked="0"/>
    </xf>
    <xf numFmtId="3" fontId="6" fillId="0" borderId="53" xfId="69" applyNumberFormat="1" applyFont="1" applyFill="1" applyBorder="1" applyAlignment="1" applyProtection="1">
      <alignment/>
      <protection locked="0"/>
    </xf>
    <xf numFmtId="3" fontId="6" fillId="0" borderId="62" xfId="69" applyNumberFormat="1" applyFont="1" applyFill="1" applyBorder="1" applyAlignment="1" applyProtection="1">
      <alignment/>
      <protection locked="0"/>
    </xf>
    <xf numFmtId="3" fontId="6" fillId="0" borderId="49" xfId="69" applyNumberFormat="1" applyFont="1" applyFill="1" applyBorder="1" applyAlignment="1" applyProtection="1">
      <alignment/>
      <protection locked="0"/>
    </xf>
    <xf numFmtId="3" fontId="6" fillId="0" borderId="43" xfId="69" applyNumberFormat="1" applyFont="1" applyFill="1" applyBorder="1" applyAlignment="1" applyProtection="1">
      <alignment/>
      <protection locked="0"/>
    </xf>
    <xf numFmtId="208" fontId="6" fillId="24" borderId="94" xfId="69" applyNumberFormat="1" applyFont="1" applyFill="1" applyBorder="1" applyAlignment="1">
      <alignment/>
      <protection/>
    </xf>
    <xf numFmtId="208" fontId="6" fillId="24" borderId="88" xfId="69" applyNumberFormat="1" applyFont="1" applyFill="1" applyBorder="1" applyAlignment="1">
      <alignment/>
      <protection/>
    </xf>
    <xf numFmtId="1" fontId="17" fillId="22" borderId="69" xfId="66" applyNumberFormat="1" applyFont="1" applyFill="1" applyBorder="1" applyAlignment="1" applyProtection="1">
      <alignment vertical="center"/>
      <protection locked="0"/>
    </xf>
    <xf numFmtId="0" fontId="75" fillId="0" borderId="0" xfId="0" applyFont="1" applyBorder="1" applyAlignment="1">
      <alignment horizontal="left" vertical="center"/>
    </xf>
    <xf numFmtId="49" fontId="15" fillId="0" borderId="43" xfId="0" applyNumberFormat="1" applyFont="1" applyFill="1" applyBorder="1" applyAlignment="1" applyProtection="1">
      <alignment horizontal="center"/>
      <protection/>
    </xf>
    <xf numFmtId="0" fontId="27" fillId="0" borderId="59" xfId="0" applyFont="1" applyFill="1" applyBorder="1" applyAlignment="1">
      <alignment horizontal="center"/>
    </xf>
    <xf numFmtId="181" fontId="6" fillId="0" borderId="0" xfId="66" applyFont="1" applyAlignment="1" applyProtection="1">
      <alignment vertical="center"/>
      <protection/>
    </xf>
    <xf numFmtId="49" fontId="17" fillId="0" borderId="69" xfId="66" applyNumberFormat="1" applyFont="1" applyBorder="1" applyAlignment="1" applyProtection="1">
      <alignment horizontal="left" vertical="center"/>
      <protection locked="0"/>
    </xf>
    <xf numFmtId="49" fontId="17" fillId="0" borderId="69" xfId="0" applyNumberFormat="1" applyFont="1" applyBorder="1" applyAlignment="1" applyProtection="1">
      <alignment horizontal="left"/>
      <protection locked="0"/>
    </xf>
    <xf numFmtId="0" fontId="14" fillId="0" borderId="119" xfId="0" applyFont="1" applyFill="1" applyBorder="1" applyAlignment="1" applyProtection="1">
      <alignment horizontal="center" vertical="center"/>
      <protection/>
    </xf>
    <xf numFmtId="0" fontId="14" fillId="25" borderId="13" xfId="0" applyFont="1" applyFill="1" applyBorder="1" applyAlignment="1" applyProtection="1">
      <alignment horizontal="center" vertical="center"/>
      <protection/>
    </xf>
    <xf numFmtId="0" fontId="14" fillId="0" borderId="23" xfId="0" applyFont="1" applyFill="1" applyBorder="1" applyAlignment="1">
      <alignment horizontal="center" vertical="center"/>
    </xf>
    <xf numFmtId="0" fontId="9" fillId="0" borderId="80" xfId="0" applyFont="1" applyFill="1" applyBorder="1" applyAlignment="1">
      <alignment horizontal="center" vertical="center"/>
    </xf>
    <xf numFmtId="0" fontId="102" fillId="0" borderId="0" xfId="0" applyFont="1" applyAlignment="1">
      <alignment/>
    </xf>
    <xf numFmtId="208" fontId="102" fillId="0" borderId="0" xfId="0" applyNumberFormat="1" applyFont="1" applyAlignment="1">
      <alignment/>
    </xf>
    <xf numFmtId="0" fontId="14" fillId="25" borderId="120" xfId="0" applyFont="1" applyFill="1" applyBorder="1" applyAlignment="1" applyProtection="1">
      <alignment horizontal="center" vertical="center"/>
      <protection/>
    </xf>
    <xf numFmtId="0" fontId="6" fillId="0" borderId="42" xfId="68" applyFont="1" applyFill="1" applyBorder="1" applyAlignment="1">
      <alignment horizontal="center"/>
      <protection/>
    </xf>
    <xf numFmtId="0" fontId="14" fillId="25" borderId="0" xfId="0" applyFont="1" applyFill="1" applyAlignment="1">
      <alignment horizontal="center" vertical="center"/>
    </xf>
    <xf numFmtId="0" fontId="14" fillId="25" borderId="42" xfId="69" applyFont="1" applyFill="1" applyBorder="1" applyAlignment="1">
      <alignment horizontal="center"/>
      <protection/>
    </xf>
    <xf numFmtId="0" fontId="14" fillId="25" borderId="42" xfId="70" applyFont="1" applyFill="1" applyBorder="1" applyAlignment="1">
      <alignment horizontal="center"/>
      <protection/>
    </xf>
    <xf numFmtId="0" fontId="14" fillId="25" borderId="42" xfId="71" applyFont="1" applyFill="1" applyBorder="1" applyAlignment="1">
      <alignment horizontal="center"/>
      <protection/>
    </xf>
    <xf numFmtId="0" fontId="14" fillId="25" borderId="42" xfId="72" applyFont="1" applyFill="1" applyBorder="1" applyAlignment="1" applyProtection="1">
      <alignment horizontal="center" vertical="center"/>
      <protection/>
    </xf>
    <xf numFmtId="0" fontId="14" fillId="25" borderId="42" xfId="73" applyFont="1" applyFill="1" applyBorder="1" applyAlignment="1">
      <alignment horizontal="center"/>
      <protection/>
    </xf>
    <xf numFmtId="0" fontId="14" fillId="25" borderId="13" xfId="0" applyFont="1" applyFill="1" applyBorder="1" applyAlignment="1">
      <alignment horizontal="center"/>
    </xf>
    <xf numFmtId="208" fontId="6" fillId="24" borderId="47" xfId="0" applyNumberFormat="1" applyFont="1" applyFill="1" applyBorder="1" applyAlignment="1" applyProtection="1">
      <alignment/>
      <protection locked="0"/>
    </xf>
    <xf numFmtId="208" fontId="6" fillId="24" borderId="43" xfId="0" applyNumberFormat="1" applyFont="1" applyFill="1" applyBorder="1" applyAlignment="1" applyProtection="1">
      <alignment/>
      <protection locked="0"/>
    </xf>
    <xf numFmtId="208" fontId="6" fillId="0" borderId="47" xfId="0" applyNumberFormat="1" applyFont="1" applyFill="1" applyBorder="1" applyAlignment="1" applyProtection="1">
      <alignment/>
      <protection locked="0"/>
    </xf>
    <xf numFmtId="208" fontId="6" fillId="0" borderId="43" xfId="0" applyNumberFormat="1" applyFont="1" applyFill="1" applyBorder="1" applyAlignment="1" applyProtection="1">
      <alignment/>
      <protection locked="0"/>
    </xf>
    <xf numFmtId="0" fontId="10" fillId="0" borderId="0" xfId="0" applyFont="1" applyBorder="1" applyAlignment="1" applyProtection="1">
      <alignment vertical="top"/>
      <protection/>
    </xf>
    <xf numFmtId="208" fontId="6" fillId="0" borderId="72" xfId="73" applyNumberFormat="1" applyFont="1" applyFill="1" applyBorder="1" applyProtection="1">
      <alignment/>
      <protection locked="0"/>
    </xf>
    <xf numFmtId="208" fontId="6" fillId="0" borderId="55" xfId="73" applyNumberFormat="1" applyFont="1" applyFill="1" applyBorder="1" applyProtection="1">
      <alignment/>
      <protection locked="0"/>
    </xf>
    <xf numFmtId="208" fontId="6" fillId="0" borderId="112" xfId="73" applyNumberFormat="1" applyFont="1" applyFill="1" applyBorder="1" applyProtection="1">
      <alignment/>
      <protection locked="0"/>
    </xf>
    <xf numFmtId="208" fontId="6" fillId="0" borderId="37" xfId="73" applyNumberFormat="1" applyFont="1" applyFill="1" applyBorder="1" applyProtection="1">
      <alignment/>
      <protection locked="0"/>
    </xf>
    <xf numFmtId="208" fontId="6" fillId="0" borderId="46" xfId="73" applyNumberFormat="1" applyFont="1" applyFill="1" applyBorder="1" applyProtection="1">
      <alignment/>
      <protection locked="0"/>
    </xf>
    <xf numFmtId="208" fontId="6" fillId="0" borderId="58" xfId="73" applyNumberFormat="1" applyFont="1" applyFill="1" applyBorder="1" applyProtection="1">
      <alignment/>
      <protection locked="0"/>
    </xf>
    <xf numFmtId="208" fontId="6" fillId="0" borderId="53" xfId="73" applyNumberFormat="1" applyFont="1" applyFill="1" applyBorder="1" applyProtection="1">
      <alignment/>
      <protection locked="0"/>
    </xf>
    <xf numFmtId="208" fontId="6" fillId="0" borderId="65" xfId="73" applyNumberFormat="1" applyFont="1" applyFill="1" applyBorder="1" applyProtection="1">
      <alignment/>
      <protection locked="0"/>
    </xf>
    <xf numFmtId="208" fontId="6" fillId="0" borderId="62" xfId="73" applyNumberFormat="1" applyFont="1" applyFill="1" applyBorder="1" applyProtection="1">
      <alignment/>
      <protection locked="0"/>
    </xf>
    <xf numFmtId="208" fontId="6" fillId="0" borderId="47" xfId="0" applyNumberFormat="1" applyFont="1" applyFill="1" applyBorder="1" applyAlignment="1" applyProtection="1">
      <alignment/>
      <protection locked="0"/>
    </xf>
    <xf numFmtId="208" fontId="6" fillId="0" borderId="48" xfId="0" applyNumberFormat="1" applyFont="1" applyFill="1" applyBorder="1" applyAlignment="1" applyProtection="1">
      <alignment/>
      <protection locked="0"/>
    </xf>
    <xf numFmtId="208" fontId="6" fillId="0" borderId="49" xfId="0" applyNumberFormat="1" applyFont="1" applyFill="1" applyBorder="1" applyAlignment="1" applyProtection="1">
      <alignment/>
      <protection locked="0"/>
    </xf>
    <xf numFmtId="208" fontId="6" fillId="0" borderId="50" xfId="0" applyNumberFormat="1" applyFont="1" applyFill="1" applyBorder="1" applyAlignment="1" applyProtection="1">
      <alignment/>
      <protection locked="0"/>
    </xf>
    <xf numFmtId="208" fontId="6" fillId="0" borderId="61" xfId="47" applyNumberFormat="1" applyFont="1" applyFill="1" applyBorder="1" applyAlignment="1" applyProtection="1">
      <alignment/>
      <protection locked="0"/>
    </xf>
    <xf numFmtId="208" fontId="6" fillId="0" borderId="92" xfId="47" applyNumberFormat="1" applyFont="1" applyFill="1" applyBorder="1" applyAlignment="1" applyProtection="1">
      <alignment/>
      <protection locked="0"/>
    </xf>
    <xf numFmtId="208" fontId="6" fillId="0" borderId="29" xfId="47" applyNumberFormat="1" applyFont="1" applyFill="1" applyBorder="1" applyAlignment="1" applyProtection="1">
      <alignment/>
      <protection locked="0"/>
    </xf>
    <xf numFmtId="208" fontId="6" fillId="0" borderId="75" xfId="47" applyNumberFormat="1" applyFont="1" applyFill="1" applyBorder="1" applyAlignment="1" applyProtection="1">
      <alignment/>
      <protection locked="0"/>
    </xf>
    <xf numFmtId="208" fontId="6" fillId="0" borderId="58" xfId="47" applyNumberFormat="1" applyFont="1" applyFill="1" applyBorder="1" applyAlignment="1" applyProtection="1">
      <alignment/>
      <protection locked="0"/>
    </xf>
    <xf numFmtId="208" fontId="6" fillId="0" borderId="47" xfId="47" applyNumberFormat="1" applyFont="1" applyFill="1" applyBorder="1" applyAlignment="1" applyProtection="1">
      <alignment/>
      <protection locked="0"/>
    </xf>
    <xf numFmtId="0" fontId="6" fillId="26" borderId="0" xfId="52" applyFont="1" applyFill="1">
      <alignment/>
      <protection/>
    </xf>
    <xf numFmtId="0" fontId="6" fillId="26" borderId="0" xfId="52" applyFont="1" applyFill="1" applyAlignment="1">
      <alignment horizontal="center" vertical="center"/>
      <protection/>
    </xf>
    <xf numFmtId="0" fontId="0" fillId="26" borderId="0" xfId="52" applyFill="1">
      <alignment/>
      <protection/>
    </xf>
    <xf numFmtId="0" fontId="20" fillId="26" borderId="0" xfId="52" applyFont="1" applyFill="1">
      <alignment/>
      <protection/>
    </xf>
    <xf numFmtId="0" fontId="6" fillId="26" borderId="0" xfId="71" applyFont="1" applyFill="1">
      <alignment/>
      <protection/>
    </xf>
    <xf numFmtId="181" fontId="103" fillId="0" borderId="0" xfId="66" applyFont="1" applyAlignment="1" applyProtection="1">
      <alignment vertical="center"/>
      <protection/>
    </xf>
    <xf numFmtId="0" fontId="104" fillId="0" borderId="0" xfId="0" applyFont="1" applyAlignment="1">
      <alignment/>
    </xf>
    <xf numFmtId="181" fontId="105" fillId="0" borderId="0" xfId="66" applyFont="1" applyAlignment="1" applyProtection="1">
      <alignment vertical="center"/>
      <protection/>
    </xf>
    <xf numFmtId="181" fontId="103" fillId="0" borderId="0" xfId="66" applyFont="1" applyAlignment="1">
      <alignment vertical="center"/>
      <protection/>
    </xf>
    <xf numFmtId="181" fontId="103" fillId="0" borderId="0" xfId="66" applyFont="1" applyAlignment="1">
      <alignment horizontal="center" vertical="center"/>
      <protection/>
    </xf>
    <xf numFmtId="0" fontId="6" fillId="0" borderId="121" xfId="0" applyFont="1" applyFill="1" applyBorder="1" applyAlignment="1" applyProtection="1">
      <alignment horizontal="centerContinuous" vertical="center" wrapText="1"/>
      <protection/>
    </xf>
    <xf numFmtId="0" fontId="6" fillId="0" borderId="37" xfId="0" applyFont="1" applyFill="1" applyBorder="1" applyAlignment="1" applyProtection="1">
      <alignment horizontal="center" vertical="center" wrapText="1"/>
      <protection/>
    </xf>
    <xf numFmtId="181" fontId="106" fillId="0" borderId="0" xfId="66" applyFont="1" applyAlignment="1" applyProtection="1">
      <alignment horizontal="left" vertical="center" wrapText="1"/>
      <protection/>
    </xf>
    <xf numFmtId="0" fontId="9" fillId="0" borderId="47" xfId="0" applyFont="1" applyFill="1" applyBorder="1" applyAlignment="1" applyProtection="1">
      <alignment horizontal="centerContinuous" vertical="center" wrapText="1"/>
      <protection/>
    </xf>
    <xf numFmtId="0" fontId="9" fillId="0" borderId="60" xfId="0" applyFont="1" applyFill="1" applyBorder="1" applyAlignment="1">
      <alignment horizontal="centerContinuous" vertical="center"/>
    </xf>
    <xf numFmtId="0" fontId="9" fillId="0" borderId="47" xfId="0" applyFont="1" applyFill="1" applyBorder="1" applyAlignment="1" applyProtection="1">
      <alignment horizontal="centerContinuous" vertical="center"/>
      <protection/>
    </xf>
    <xf numFmtId="181" fontId="17" fillId="0" borderId="0" xfId="66" applyFont="1" applyFill="1" applyBorder="1" applyAlignment="1" applyProtection="1">
      <alignment vertical="center"/>
      <protection/>
    </xf>
    <xf numFmtId="0" fontId="42" fillId="0" borderId="0" xfId="66" applyNumberFormat="1" applyFont="1" applyAlignment="1" applyProtection="1">
      <alignment horizontal="center" vertical="center" wrapText="1"/>
      <protection/>
    </xf>
    <xf numFmtId="0" fontId="6" fillId="27" borderId="122" xfId="0" applyFont="1" applyFill="1" applyBorder="1" applyAlignment="1">
      <alignment/>
    </xf>
    <xf numFmtId="0" fontId="107" fillId="26" borderId="0" xfId="0" applyFont="1" applyFill="1" applyBorder="1" applyAlignment="1">
      <alignment horizontal="center" wrapText="1"/>
    </xf>
    <xf numFmtId="0" fontId="108" fillId="0" borderId="54" xfId="0" applyFont="1" applyBorder="1" applyAlignment="1">
      <alignment horizontal="center"/>
    </xf>
    <xf numFmtId="0" fontId="108" fillId="0" borderId="0" xfId="0" applyFont="1" applyBorder="1" applyAlignment="1">
      <alignment horizontal="center"/>
    </xf>
    <xf numFmtId="0" fontId="20" fillId="0" borderId="0" xfId="0" applyFont="1" applyAlignment="1">
      <alignment/>
    </xf>
    <xf numFmtId="0" fontId="6" fillId="0" borderId="123" xfId="0" applyFont="1" applyBorder="1" applyAlignment="1">
      <alignment/>
    </xf>
    <xf numFmtId="0" fontId="6" fillId="0" borderId="124" xfId="0" applyFont="1" applyBorder="1" applyAlignment="1">
      <alignment/>
    </xf>
    <xf numFmtId="0" fontId="6" fillId="0" borderId="68" xfId="0" applyFont="1" applyBorder="1" applyAlignment="1">
      <alignment/>
    </xf>
    <xf numFmtId="181" fontId="13" fillId="0" borderId="0" xfId="66" applyFont="1" applyFill="1" applyAlignment="1" applyProtection="1">
      <alignment horizontal="left" vertical="center" wrapText="1"/>
      <protection/>
    </xf>
    <xf numFmtId="181" fontId="13" fillId="0" borderId="125" xfId="66" applyFont="1" applyFill="1" applyBorder="1" applyAlignment="1" applyProtection="1">
      <alignment horizontal="left" vertical="center" wrapText="1"/>
      <protection/>
    </xf>
    <xf numFmtId="0" fontId="70" fillId="16" borderId="63" xfId="0" applyFont="1" applyFill="1" applyBorder="1" applyAlignment="1">
      <alignment horizontal="center" vertical="center" readingOrder="1"/>
    </xf>
    <xf numFmtId="0" fontId="70" fillId="16" borderId="62" xfId="0" applyFont="1" applyFill="1" applyBorder="1" applyAlignment="1">
      <alignment horizontal="center" vertical="center" readingOrder="1"/>
    </xf>
    <xf numFmtId="0" fontId="70" fillId="16" borderId="64" xfId="0" applyFont="1" applyFill="1" applyBorder="1" applyAlignment="1">
      <alignment horizontal="center" vertical="center" readingOrder="1"/>
    </xf>
    <xf numFmtId="49" fontId="17" fillId="0" borderId="63" xfId="64" applyNumberFormat="1" applyFont="1" applyFill="1" applyBorder="1" applyAlignment="1" applyProtection="1">
      <alignment horizontal="left" vertical="center"/>
      <protection locked="0"/>
    </xf>
    <xf numFmtId="49" fontId="17" fillId="0" borderId="62" xfId="64" applyNumberFormat="1" applyFont="1" applyFill="1" applyBorder="1" applyAlignment="1" applyProtection="1">
      <alignment horizontal="left" vertical="center"/>
      <protection locked="0"/>
    </xf>
    <xf numFmtId="49" fontId="17" fillId="0" borderId="64" xfId="64" applyNumberFormat="1" applyFont="1" applyFill="1" applyBorder="1" applyAlignment="1" applyProtection="1">
      <alignment horizontal="left" vertical="center"/>
      <protection locked="0"/>
    </xf>
    <xf numFmtId="49" fontId="11" fillId="0" borderId="63" xfId="36" applyNumberFormat="1" applyFill="1" applyBorder="1" applyAlignment="1" applyProtection="1">
      <alignment horizontal="left" vertical="center"/>
      <protection locked="0"/>
    </xf>
    <xf numFmtId="49" fontId="17" fillId="0" borderId="63" xfId="0" applyNumberFormat="1" applyFont="1" applyBorder="1" applyAlignment="1" applyProtection="1">
      <alignment horizontal="left" vertical="center"/>
      <protection locked="0"/>
    </xf>
    <xf numFmtId="49" fontId="17" fillId="0" borderId="64" xfId="0" applyNumberFormat="1" applyFont="1" applyBorder="1" applyAlignment="1" applyProtection="1">
      <alignment horizontal="left" vertical="center"/>
      <protection locked="0"/>
    </xf>
    <xf numFmtId="49" fontId="17" fillId="0" borderId="63" xfId="66" applyNumberFormat="1" applyFont="1" applyBorder="1" applyAlignment="1" applyProtection="1">
      <alignment horizontal="left" vertical="center"/>
      <protection locked="0"/>
    </xf>
    <xf numFmtId="49" fontId="17" fillId="0" borderId="64" xfId="66" applyNumberFormat="1" applyFont="1" applyBorder="1" applyAlignment="1" applyProtection="1">
      <alignment horizontal="left" vertical="center"/>
      <protection locked="0"/>
    </xf>
    <xf numFmtId="49" fontId="74" fillId="24" borderId="63" xfId="36" applyNumberFormat="1" applyFont="1" applyFill="1" applyBorder="1" applyAlignment="1" applyProtection="1">
      <alignment vertical="center"/>
      <protection locked="0"/>
    </xf>
    <xf numFmtId="49" fontId="17" fillId="24" borderId="62" xfId="0" applyNumberFormat="1" applyFont="1" applyFill="1" applyBorder="1" applyAlignment="1" applyProtection="1">
      <alignment vertical="center"/>
      <protection locked="0"/>
    </xf>
    <xf numFmtId="49" fontId="17" fillId="24" borderId="64" xfId="0" applyNumberFormat="1" applyFont="1" applyFill="1" applyBorder="1" applyAlignment="1" applyProtection="1">
      <alignment vertical="center"/>
      <protection locked="0"/>
    </xf>
    <xf numFmtId="181" fontId="22" fillId="0" borderId="0" xfId="66" applyFont="1" applyAlignment="1" applyProtection="1">
      <alignment horizontal="left" wrapText="1"/>
      <protection/>
    </xf>
    <xf numFmtId="181" fontId="13" fillId="26" borderId="0" xfId="66" applyFont="1" applyFill="1" applyBorder="1" applyAlignment="1" applyProtection="1">
      <alignment horizontal="left" vertical="center" wrapText="1"/>
      <protection/>
    </xf>
    <xf numFmtId="181" fontId="8" fillId="0" borderId="0" xfId="66" applyFont="1" applyBorder="1" applyAlignment="1" applyProtection="1">
      <alignment horizontal="left" wrapText="1"/>
      <protection/>
    </xf>
    <xf numFmtId="181" fontId="8" fillId="0" borderId="0" xfId="66" applyFont="1" applyBorder="1" applyAlignment="1" applyProtection="1">
      <alignment horizontal="left" wrapText="1"/>
      <protection/>
    </xf>
    <xf numFmtId="181" fontId="8" fillId="0" borderId="109" xfId="66" applyFont="1" applyBorder="1" applyAlignment="1" applyProtection="1">
      <alignment horizontal="left" wrapText="1"/>
      <protection/>
    </xf>
    <xf numFmtId="181" fontId="33" fillId="0" borderId="0" xfId="66" applyFont="1" applyFill="1" applyBorder="1" applyAlignment="1" applyProtection="1">
      <alignment horizontal="left" vertical="center"/>
      <protection/>
    </xf>
    <xf numFmtId="49" fontId="17" fillId="22" borderId="63" xfId="64" applyNumberFormat="1" applyFont="1" applyFill="1" applyBorder="1" applyAlignment="1" applyProtection="1">
      <alignment horizontal="left" vertical="center"/>
      <protection locked="0"/>
    </xf>
    <xf numFmtId="49" fontId="17" fillId="22" borderId="62" xfId="64" applyNumberFormat="1" applyFont="1" applyFill="1" applyBorder="1" applyAlignment="1" applyProtection="1">
      <alignment horizontal="left" vertical="center"/>
      <protection locked="0"/>
    </xf>
    <xf numFmtId="49" fontId="17" fillId="22" borderId="64" xfId="64" applyNumberFormat="1" applyFont="1" applyFill="1" applyBorder="1" applyAlignment="1" applyProtection="1">
      <alignment horizontal="left" vertical="center"/>
      <protection locked="0"/>
    </xf>
    <xf numFmtId="181" fontId="33" fillId="0" borderId="0" xfId="66" applyFont="1" applyFill="1" applyBorder="1" applyAlignment="1" applyProtection="1">
      <alignment horizontal="center" vertical="center"/>
      <protection/>
    </xf>
    <xf numFmtId="49" fontId="17" fillId="0" borderId="126" xfId="64" applyNumberFormat="1" applyFont="1" applyFill="1" applyBorder="1" applyAlignment="1" applyProtection="1">
      <alignment horizontal="left" vertical="center" wrapText="1"/>
      <protection locked="0"/>
    </xf>
    <xf numFmtId="49" fontId="17" fillId="0" borderId="109" xfId="64" applyNumberFormat="1" applyFont="1" applyFill="1" applyBorder="1" applyAlignment="1" applyProtection="1">
      <alignment horizontal="left" vertical="center" wrapText="1"/>
      <protection locked="0"/>
    </xf>
    <xf numFmtId="49" fontId="17" fillId="0" borderId="70" xfId="64" applyNumberFormat="1" applyFont="1" applyFill="1" applyBorder="1" applyAlignment="1" applyProtection="1">
      <alignment horizontal="left" vertical="center" wrapText="1"/>
      <protection locked="0"/>
    </xf>
    <xf numFmtId="49" fontId="17" fillId="0" borderId="24" xfId="64" applyNumberFormat="1" applyFont="1" applyFill="1" applyBorder="1" applyAlignment="1" applyProtection="1">
      <alignment horizontal="left" vertical="center" wrapText="1"/>
      <protection locked="0"/>
    </xf>
    <xf numFmtId="49" fontId="17" fillId="0" borderId="0" xfId="64" applyNumberFormat="1" applyFont="1" applyFill="1" applyBorder="1" applyAlignment="1" applyProtection="1">
      <alignment horizontal="left" vertical="center" wrapText="1"/>
      <protection locked="0"/>
    </xf>
    <xf numFmtId="49" fontId="17" fillId="0" borderId="125" xfId="64" applyNumberFormat="1" applyFont="1" applyFill="1" applyBorder="1" applyAlignment="1" applyProtection="1">
      <alignment horizontal="left" vertical="center" wrapText="1"/>
      <protection locked="0"/>
    </xf>
    <xf numFmtId="49" fontId="17" fillId="0" borderId="59" xfId="64" applyNumberFormat="1" applyFont="1" applyFill="1" applyBorder="1" applyAlignment="1" applyProtection="1">
      <alignment horizontal="left" vertical="center" wrapText="1"/>
      <protection locked="0"/>
    </xf>
    <xf numFmtId="49" fontId="17" fillId="0" borderId="54" xfId="64" applyNumberFormat="1" applyFont="1" applyFill="1" applyBorder="1" applyAlignment="1" applyProtection="1">
      <alignment horizontal="left" vertical="center" wrapText="1"/>
      <protection locked="0"/>
    </xf>
    <xf numFmtId="49" fontId="17" fillId="0" borderId="56" xfId="64" applyNumberFormat="1" applyFont="1" applyFill="1" applyBorder="1" applyAlignment="1" applyProtection="1">
      <alignment horizontal="left" vertical="center" wrapText="1"/>
      <protection locked="0"/>
    </xf>
    <xf numFmtId="49" fontId="17" fillId="0" borderId="63" xfId="66" applyNumberFormat="1" applyFont="1" applyFill="1" applyBorder="1" applyAlignment="1" applyProtection="1">
      <alignment horizontal="left" vertical="center"/>
      <protection locked="0"/>
    </xf>
    <xf numFmtId="49" fontId="17" fillId="0" borderId="64" xfId="66" applyNumberFormat="1" applyFont="1" applyFill="1" applyBorder="1" applyAlignment="1" applyProtection="1">
      <alignment horizontal="left" vertical="center"/>
      <protection locked="0"/>
    </xf>
    <xf numFmtId="49" fontId="17" fillId="0" borderId="63" xfId="0" applyNumberFormat="1" applyFont="1" applyBorder="1" applyAlignment="1" applyProtection="1">
      <alignment horizontal="left" vertical="center"/>
      <protection locked="0"/>
    </xf>
    <xf numFmtId="49" fontId="17" fillId="22" borderId="63" xfId="66" applyNumberFormat="1" applyFont="1" applyFill="1" applyBorder="1" applyAlignment="1" applyProtection="1">
      <alignment horizontal="left" vertical="center"/>
      <protection locked="0"/>
    </xf>
    <xf numFmtId="49" fontId="17" fillId="22" borderId="64" xfId="66" applyNumberFormat="1" applyFont="1" applyFill="1" applyBorder="1" applyAlignment="1" applyProtection="1">
      <alignment horizontal="left" vertical="center"/>
      <protection locked="0"/>
    </xf>
    <xf numFmtId="0" fontId="69" fillId="16" borderId="63" xfId="0" applyFont="1" applyFill="1" applyBorder="1" applyAlignment="1">
      <alignment horizontal="center" vertical="center" wrapText="1" readingOrder="1"/>
    </xf>
    <xf numFmtId="0" fontId="69" fillId="16" borderId="62" xfId="0" applyFont="1" applyFill="1" applyBorder="1" applyAlignment="1">
      <alignment horizontal="center" vertical="center" wrapText="1" readingOrder="1"/>
    </xf>
    <xf numFmtId="0" fontId="69" fillId="16" borderId="64" xfId="0" applyFont="1" applyFill="1" applyBorder="1" applyAlignment="1">
      <alignment horizontal="center" vertical="center" wrapText="1" readingOrder="1"/>
    </xf>
    <xf numFmtId="0" fontId="13" fillId="0" borderId="0" xfId="0" applyFont="1" applyBorder="1" applyAlignment="1">
      <alignment horizontal="left" vertical="center" wrapText="1"/>
    </xf>
    <xf numFmtId="0" fontId="46" fillId="0" borderId="0" xfId="0" applyFont="1" applyBorder="1" applyAlignment="1" applyProtection="1">
      <alignment horizontal="center" vertical="center" wrapText="1"/>
      <protection/>
    </xf>
    <xf numFmtId="0" fontId="8" fillId="0" borderId="127" xfId="0" applyFont="1" applyFill="1" applyBorder="1" applyAlignment="1" applyProtection="1">
      <alignment horizontal="center" vertical="center"/>
      <protection/>
    </xf>
    <xf numFmtId="0" fontId="8" fillId="0" borderId="128" xfId="0" applyFont="1" applyFill="1" applyBorder="1" applyAlignment="1" applyProtection="1">
      <alignment horizontal="center" vertical="center"/>
      <protection/>
    </xf>
    <xf numFmtId="0" fontId="8" fillId="0" borderId="129"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118"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14" fillId="0" borderId="121" xfId="0" applyFont="1" applyFill="1" applyBorder="1" applyAlignment="1" applyProtection="1">
      <alignment horizontal="center" vertical="center"/>
      <protection/>
    </xf>
    <xf numFmtId="0" fontId="14" fillId="0" borderId="99" xfId="0" applyFont="1" applyFill="1" applyBorder="1" applyAlignment="1" applyProtection="1">
      <alignment horizontal="center" vertical="center"/>
      <protection/>
    </xf>
    <xf numFmtId="0" fontId="46" fillId="0" borderId="127" xfId="0" applyFont="1" applyBorder="1" applyAlignment="1" applyProtection="1">
      <alignment horizontal="center" vertical="center" wrapText="1"/>
      <protection/>
    </xf>
    <xf numFmtId="0" fontId="46" fillId="0" borderId="128" xfId="0" applyFont="1" applyBorder="1" applyAlignment="1" applyProtection="1">
      <alignment horizontal="center" vertical="center" wrapText="1"/>
      <protection/>
    </xf>
    <xf numFmtId="0" fontId="46" fillId="0" borderId="129" xfId="0" applyFont="1" applyBorder="1" applyAlignment="1" applyProtection="1">
      <alignment horizontal="center" vertical="center" wrapText="1"/>
      <protection/>
    </xf>
    <xf numFmtId="0" fontId="8" fillId="0" borderId="96" xfId="0" applyFont="1" applyBorder="1" applyAlignment="1">
      <alignment horizontal="left" vertical="center" wrapText="1"/>
    </xf>
    <xf numFmtId="0" fontId="9" fillId="0" borderId="18" xfId="0" applyFont="1" applyFill="1" applyBorder="1" applyAlignment="1" applyProtection="1">
      <alignment horizontal="center" vertical="center" wrapText="1"/>
      <protection/>
    </xf>
    <xf numFmtId="0" fontId="9" fillId="0" borderId="37"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9" fillId="0" borderId="37" xfId="0" applyFont="1" applyFill="1" applyBorder="1" applyAlignment="1" applyProtection="1">
      <alignment horizontal="center" vertical="center" wrapText="1"/>
      <protection/>
    </xf>
    <xf numFmtId="0" fontId="25" fillId="24" borderId="69" xfId="0" applyFont="1" applyFill="1" applyBorder="1" applyAlignment="1">
      <alignment horizontal="center" vertical="center" wrapText="1"/>
    </xf>
    <xf numFmtId="0" fontId="25" fillId="24" borderId="69" xfId="0" applyFont="1" applyFill="1" applyBorder="1" applyAlignment="1">
      <alignment horizontal="center" wrapText="1"/>
    </xf>
    <xf numFmtId="0" fontId="25" fillId="24" borderId="53" xfId="0" applyFont="1" applyFill="1" applyBorder="1" applyAlignment="1">
      <alignment horizontal="center" wrapText="1"/>
    </xf>
    <xf numFmtId="0" fontId="25" fillId="24" borderId="63" xfId="0" applyFont="1" applyFill="1" applyBorder="1" applyAlignment="1">
      <alignment horizontal="center" wrapText="1"/>
    </xf>
    <xf numFmtId="0" fontId="25" fillId="24" borderId="64" xfId="0" applyFont="1" applyFill="1" applyBorder="1" applyAlignment="1">
      <alignment horizontal="center" wrapText="1"/>
    </xf>
    <xf numFmtId="0" fontId="7" fillId="24" borderId="69" xfId="0" applyFont="1" applyFill="1" applyBorder="1" applyAlignment="1">
      <alignment horizontal="center" wrapText="1"/>
    </xf>
    <xf numFmtId="0" fontId="25" fillId="24" borderId="63" xfId="0" applyFont="1" applyFill="1" applyBorder="1" applyAlignment="1">
      <alignment horizontal="center" vertical="center" wrapText="1"/>
    </xf>
    <xf numFmtId="0" fontId="25" fillId="24" borderId="58" xfId="0" applyFont="1" applyFill="1" applyBorder="1" applyAlignment="1">
      <alignment horizontal="center" wrapText="1"/>
    </xf>
    <xf numFmtId="0" fontId="10" fillId="24" borderId="0" xfId="0" applyFont="1" applyFill="1" applyBorder="1" applyAlignment="1">
      <alignment horizontal="left" vertical="center"/>
    </xf>
    <xf numFmtId="0" fontId="25" fillId="24" borderId="72" xfId="0" applyFont="1" applyFill="1" applyBorder="1" applyAlignment="1">
      <alignment horizontal="center" vertical="center" wrapText="1"/>
    </xf>
    <xf numFmtId="0" fontId="25" fillId="24" borderId="130" xfId="0" applyFont="1" applyFill="1" applyBorder="1" applyAlignment="1">
      <alignment horizontal="center" vertical="center" wrapText="1"/>
    </xf>
    <xf numFmtId="0" fontId="25" fillId="24" borderId="55" xfId="0" applyFont="1" applyFill="1" applyBorder="1" applyAlignment="1">
      <alignment horizontal="center" vertical="center" wrapText="1"/>
    </xf>
    <xf numFmtId="0" fontId="25" fillId="24" borderId="58" xfId="0" applyFont="1" applyFill="1" applyBorder="1" applyAlignment="1">
      <alignment horizontal="center" vertical="center" wrapText="1"/>
    </xf>
    <xf numFmtId="0" fontId="25" fillId="24" borderId="53" xfId="0" applyFont="1" applyFill="1" applyBorder="1" applyAlignment="1">
      <alignment horizontal="center" vertical="center" wrapText="1"/>
    </xf>
    <xf numFmtId="0" fontId="10" fillId="0" borderId="0" xfId="0" applyFont="1" applyBorder="1" applyAlignment="1" applyProtection="1">
      <alignment horizontal="left" vertical="top" wrapText="1"/>
      <protection/>
    </xf>
    <xf numFmtId="0" fontId="25" fillId="0" borderId="96" xfId="0" applyFont="1" applyBorder="1" applyAlignment="1">
      <alignment horizontal="left" vertical="center" wrapText="1"/>
    </xf>
    <xf numFmtId="0" fontId="21" fillId="24" borderId="18" xfId="68" applyFont="1" applyFill="1" applyBorder="1" applyAlignment="1" applyProtection="1">
      <alignment horizontal="center" vertical="center"/>
      <protection/>
    </xf>
    <xf numFmtId="0" fontId="0" fillId="0" borderId="37" xfId="0" applyBorder="1" applyAlignment="1" applyProtection="1">
      <alignment horizontal="center" vertical="center"/>
      <protection/>
    </xf>
    <xf numFmtId="0" fontId="21" fillId="24" borderId="121" xfId="68" applyFont="1" applyFill="1" applyBorder="1" applyAlignment="1" applyProtection="1">
      <alignment horizontal="center" vertical="center"/>
      <protection/>
    </xf>
    <xf numFmtId="0" fontId="9" fillId="24" borderId="84" xfId="69" applyFont="1" applyFill="1" applyBorder="1" applyAlignment="1">
      <alignment horizontal="center" vertical="center"/>
      <protection/>
    </xf>
    <xf numFmtId="0" fontId="0" fillId="0" borderId="15" xfId="0" applyBorder="1" applyAlignment="1">
      <alignment/>
    </xf>
    <xf numFmtId="0" fontId="0" fillId="0" borderId="36" xfId="0" applyBorder="1" applyAlignment="1">
      <alignment/>
    </xf>
    <xf numFmtId="0" fontId="21" fillId="24" borderId="18" xfId="68" applyFont="1" applyFill="1" applyBorder="1" applyAlignment="1" applyProtection="1">
      <alignment horizontal="center" vertical="center" wrapText="1"/>
      <protection/>
    </xf>
    <xf numFmtId="0" fontId="21" fillId="24" borderId="39" xfId="68"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101" xfId="0" applyFont="1" applyFill="1" applyBorder="1" applyAlignment="1" applyProtection="1">
      <alignment horizontal="center" vertical="center" wrapText="1"/>
      <protection/>
    </xf>
    <xf numFmtId="0" fontId="8" fillId="0" borderId="131" xfId="0" applyFont="1" applyFill="1" applyBorder="1" applyAlignment="1" applyProtection="1">
      <alignment horizontal="center" vertical="center"/>
      <protection/>
    </xf>
    <xf numFmtId="0" fontId="21" fillId="0" borderId="19" xfId="68" applyFont="1" applyFill="1" applyBorder="1" applyAlignment="1" applyProtection="1">
      <alignment horizontal="center" vertical="center" wrapText="1"/>
      <protection/>
    </xf>
    <xf numFmtId="0" fontId="21" fillId="0" borderId="20" xfId="68" applyFont="1" applyFill="1" applyBorder="1" applyAlignment="1" applyProtection="1">
      <alignment horizontal="center" vertical="center" wrapText="1"/>
      <protection/>
    </xf>
    <xf numFmtId="0" fontId="21" fillId="0" borderId="61" xfId="68" applyFont="1" applyFill="1" applyBorder="1" applyAlignment="1" applyProtection="1">
      <alignment horizontal="center" vertical="center" wrapText="1"/>
      <protection/>
    </xf>
    <xf numFmtId="0" fontId="21" fillId="0" borderId="65" xfId="68" applyFont="1" applyFill="1" applyBorder="1" applyAlignment="1" applyProtection="1">
      <alignment horizontal="center" vertical="center" wrapText="1"/>
      <protection/>
    </xf>
    <xf numFmtId="0" fontId="21" fillId="0" borderId="93" xfId="68" applyFont="1" applyFill="1" applyBorder="1" applyAlignment="1" applyProtection="1">
      <alignment horizontal="center" vertical="center" wrapText="1"/>
      <protection/>
    </xf>
    <xf numFmtId="0" fontId="21" fillId="0" borderId="108" xfId="68" applyFont="1" applyFill="1" applyBorder="1" applyAlignment="1" applyProtection="1">
      <alignment horizontal="center" vertical="center" wrapText="1"/>
      <protection/>
    </xf>
    <xf numFmtId="0" fontId="21" fillId="0" borderId="18" xfId="69" applyFont="1" applyFill="1" applyBorder="1" applyAlignment="1" applyProtection="1">
      <alignment horizontal="center" vertical="center"/>
      <protection/>
    </xf>
    <xf numFmtId="0" fontId="0" fillId="0" borderId="39" xfId="0" applyBorder="1" applyAlignment="1">
      <alignment horizontal="center" vertical="center"/>
    </xf>
    <xf numFmtId="0" fontId="21" fillId="0" borderId="61" xfId="69" applyFont="1" applyFill="1" applyBorder="1" applyAlignment="1" applyProtection="1">
      <alignment horizontal="center" vertical="center"/>
      <protection/>
    </xf>
    <xf numFmtId="0" fontId="21" fillId="0" borderId="108" xfId="69" applyFont="1" applyFill="1" applyBorder="1" applyAlignment="1" applyProtection="1">
      <alignment horizontal="center" vertical="center"/>
      <protection/>
    </xf>
    <xf numFmtId="0" fontId="21" fillId="0" borderId="61" xfId="69" applyFont="1" applyFill="1" applyBorder="1" applyAlignment="1" applyProtection="1">
      <alignment horizontal="center" vertical="center" wrapText="1"/>
      <protection/>
    </xf>
    <xf numFmtId="0" fontId="21" fillId="0" borderId="65" xfId="69" applyFont="1" applyFill="1" applyBorder="1" applyAlignment="1" applyProtection="1">
      <alignment horizontal="center" vertical="center" wrapText="1"/>
      <protection/>
    </xf>
    <xf numFmtId="0" fontId="21" fillId="0" borderId="18" xfId="69"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21" fillId="0" borderId="19" xfId="69"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21" fillId="0" borderId="20" xfId="69" applyFont="1" applyFill="1" applyBorder="1" applyAlignment="1" applyProtection="1">
      <alignment horizontal="center" vertical="center" wrapText="1"/>
      <protection/>
    </xf>
    <xf numFmtId="0" fontId="9" fillId="0" borderId="18" xfId="70" applyFont="1" applyFill="1" applyBorder="1" applyAlignment="1" applyProtection="1">
      <alignment horizontal="center" vertical="center"/>
      <protection/>
    </xf>
    <xf numFmtId="0" fontId="9" fillId="0" borderId="37" xfId="70" applyFont="1" applyFill="1" applyBorder="1" applyAlignment="1" applyProtection="1">
      <alignment horizontal="center" vertical="center"/>
      <protection/>
    </xf>
    <xf numFmtId="0" fontId="9" fillId="0" borderId="18" xfId="71" applyFont="1" applyFill="1" applyBorder="1" applyAlignment="1" applyProtection="1">
      <alignment horizontal="center" vertical="center"/>
      <protection/>
    </xf>
    <xf numFmtId="0" fontId="9" fillId="0" borderId="37" xfId="71" applyFont="1" applyFill="1" applyBorder="1" applyAlignment="1" applyProtection="1">
      <alignment horizontal="center" vertical="center"/>
      <protection/>
    </xf>
    <xf numFmtId="0" fontId="9" fillId="0" borderId="39" xfId="71" applyFont="1" applyFill="1" applyBorder="1" applyAlignment="1" applyProtection="1">
      <alignment horizontal="center" vertical="center"/>
      <protection/>
    </xf>
    <xf numFmtId="0" fontId="18" fillId="0" borderId="132" xfId="72" applyFont="1" applyFill="1" applyBorder="1" applyAlignment="1" applyProtection="1">
      <alignment horizontal="center" vertical="center" wrapText="1"/>
      <protection/>
    </xf>
    <xf numFmtId="0" fontId="18" fillId="0" borderId="27" xfId="72" applyFont="1" applyFill="1" applyBorder="1" applyAlignment="1" applyProtection="1">
      <alignment horizontal="center" vertical="center" wrapText="1"/>
      <protection/>
    </xf>
    <xf numFmtId="0" fontId="18" fillId="0" borderId="61" xfId="73" applyFont="1" applyFill="1" applyBorder="1" applyAlignment="1" applyProtection="1">
      <alignment horizontal="center" vertical="center" wrapText="1"/>
      <protection/>
    </xf>
    <xf numFmtId="0" fontId="18" fillId="0" borderId="65" xfId="73" applyFont="1" applyFill="1" applyBorder="1" applyAlignment="1" applyProtection="1">
      <alignment horizontal="center" vertical="center" wrapText="1"/>
      <protection/>
    </xf>
    <xf numFmtId="0" fontId="18" fillId="0" borderId="19" xfId="73" applyFont="1" applyFill="1" applyBorder="1" applyAlignment="1" applyProtection="1">
      <alignment horizontal="center" vertical="center" wrapText="1"/>
      <protection/>
    </xf>
    <xf numFmtId="0" fontId="18" fillId="0" borderId="61" xfId="73" applyFont="1" applyFill="1" applyBorder="1" applyAlignment="1" applyProtection="1">
      <alignment horizontal="center" vertical="center" wrapText="1"/>
      <protection locked="0"/>
    </xf>
    <xf numFmtId="0" fontId="0" fillId="0" borderId="65" xfId="0" applyBorder="1" applyAlignment="1">
      <alignment/>
    </xf>
    <xf numFmtId="0" fontId="18" fillId="0" borderId="19" xfId="73" applyFont="1" applyBorder="1" applyAlignment="1">
      <alignment horizontal="center" vertical="center" wrapText="1"/>
      <protection/>
    </xf>
    <xf numFmtId="0" fontId="18" fillId="0" borderId="19" xfId="73" applyFont="1" applyFill="1" applyBorder="1" applyAlignment="1" applyProtection="1">
      <alignment horizontal="center" vertical="center" wrapText="1"/>
      <protection/>
    </xf>
    <xf numFmtId="0" fontId="71" fillId="0" borderId="19" xfId="0" applyFont="1" applyBorder="1" applyAlignment="1">
      <alignment horizontal="center" vertical="center" wrapText="1"/>
    </xf>
    <xf numFmtId="0" fontId="0" fillId="0" borderId="20" xfId="0" applyBorder="1" applyAlignment="1">
      <alignment vertical="center" wrapText="1"/>
    </xf>
    <xf numFmtId="0" fontId="9" fillId="27" borderId="133" xfId="0" applyFont="1" applyFill="1" applyBorder="1" applyAlignment="1">
      <alignment horizontal="center" vertical="top" wrapText="1"/>
    </xf>
    <xf numFmtId="0" fontId="9" fillId="27" borderId="134" xfId="0" applyFont="1" applyFill="1" applyBorder="1" applyAlignment="1">
      <alignment horizontal="center" vertical="top" wrapText="1"/>
    </xf>
  </cellXfs>
  <cellStyles count="7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xfId="53"/>
    <cellStyle name="Normale 2 2 2" xfId="54"/>
    <cellStyle name="Normale 2 3" xfId="55"/>
    <cellStyle name="Normale 3" xfId="56"/>
    <cellStyle name="Normale 3 2" xfId="57"/>
    <cellStyle name="Normale 3 3" xfId="58"/>
    <cellStyle name="Normale 4" xfId="59"/>
    <cellStyle name="Normale 4 2" xfId="60"/>
    <cellStyle name="Normale 5" xfId="61"/>
    <cellStyle name="Normale 5 2" xfId="62"/>
    <cellStyle name="Normale 8" xfId="63"/>
    <cellStyle name="Normale_ENTI LOCALI  2000" xfId="64"/>
    <cellStyle name="Normale_MINISTERI" xfId="65"/>
    <cellStyle name="Normale_PRINFEL98" xfId="66"/>
    <cellStyle name="Normale_Prospetto informativo 2001" xfId="67"/>
    <cellStyle name="Normale_tabella 4" xfId="68"/>
    <cellStyle name="Normale_tabella 5" xfId="69"/>
    <cellStyle name="Normale_tabella 6" xfId="70"/>
    <cellStyle name="Normale_tabella 7" xfId="71"/>
    <cellStyle name="Normale_tabella 8" xfId="72"/>
    <cellStyle name="Normale_tabella 9" xfId="73"/>
    <cellStyle name="Nota" xfId="74"/>
    <cellStyle name="Output" xfId="75"/>
    <cellStyle name="Percent" xfId="76"/>
    <cellStyle name="Percentuale 2" xfId="77"/>
    <cellStyle name="Percentuale 2 2" xfId="78"/>
    <cellStyle name="Testo avviso" xfId="79"/>
    <cellStyle name="Testo descrittivo" xfId="80"/>
    <cellStyle name="Titolo" xfId="81"/>
    <cellStyle name="Titolo 1" xfId="82"/>
    <cellStyle name="Titolo 2" xfId="83"/>
    <cellStyle name="Titolo 3" xfId="84"/>
    <cellStyle name="Titolo 4" xfId="85"/>
    <cellStyle name="Totale" xfId="86"/>
    <cellStyle name="Valore non valido" xfId="87"/>
    <cellStyle name="Valore valido" xfId="88"/>
    <cellStyle name="Currency" xfId="89"/>
    <cellStyle name="Valuta (0)_3tabella15" xfId="90"/>
    <cellStyle name="Currency [0]" xfId="91"/>
  </cellStyles>
  <dxfs count="28">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75"/>
          <c:w val="0.999"/>
          <c:h val="0.6607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SI_1!$B$187:$B$207</c:f>
              <c:strCache/>
            </c:strRef>
          </c:cat>
          <c:val>
            <c:numRef>
              <c:f>SI_1!$C$187:$C$207</c:f>
              <c:numCache/>
            </c:numRef>
          </c:val>
        </c:ser>
        <c:axId val="11190920"/>
        <c:axId val="33609417"/>
      </c:barChart>
      <c:catAx>
        <c:axId val="1119092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700" b="1" i="0" u="none" baseline="0">
                <a:solidFill>
                  <a:srgbClr val="000000"/>
                </a:solidFill>
              </a:defRPr>
            </a:pPr>
          </a:p>
        </c:txPr>
        <c:crossAx val="33609417"/>
        <c:crossesAt val="0"/>
        <c:auto val="1"/>
        <c:lblOffset val="100"/>
        <c:tickLblSkip val="1"/>
        <c:noMultiLvlLbl val="0"/>
      </c:catAx>
      <c:valAx>
        <c:axId val="33609417"/>
        <c:scaling>
          <c:orientation val="minMax"/>
          <c:max val="1"/>
        </c:scaling>
        <c:axPos val="l"/>
        <c:delete val="1"/>
        <c:majorTickMark val="out"/>
        <c:minorTickMark val="none"/>
        <c:tickLblPos val="nextTo"/>
        <c:crossAx val="11190920"/>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5175"/>
          <c:w val="0.98025"/>
          <c:h val="0.711"/>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SI_1!$E$187:$E$210</c:f>
              <c:strCache/>
            </c:strRef>
          </c:cat>
          <c:val>
            <c:numRef>
              <c:f>SI_1!$F$187:$F$210</c:f>
              <c:numCache/>
            </c:numRef>
          </c:val>
        </c:ser>
        <c:axId val="34049298"/>
        <c:axId val="38008227"/>
      </c:barChart>
      <c:catAx>
        <c:axId val="3404929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600" b="1" i="0" u="none" baseline="0">
                <a:solidFill>
                  <a:srgbClr val="000000"/>
                </a:solidFill>
              </a:defRPr>
            </a:pPr>
          </a:p>
        </c:txPr>
        <c:crossAx val="38008227"/>
        <c:crosses val="autoZero"/>
        <c:auto val="1"/>
        <c:lblOffset val="100"/>
        <c:tickLblSkip val="1"/>
        <c:noMultiLvlLbl val="0"/>
      </c:catAx>
      <c:valAx>
        <c:axId val="38008227"/>
        <c:scaling>
          <c:orientation val="minMax"/>
        </c:scaling>
        <c:axPos val="l"/>
        <c:delete val="1"/>
        <c:majorTickMark val="out"/>
        <c:minorTickMark val="none"/>
        <c:tickLblPos val="nextTo"/>
        <c:crossAx val="3404929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21593175"/>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21593175"/>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181</xdr:row>
      <xdr:rowOff>476250</xdr:rowOff>
    </xdr:from>
    <xdr:to>
      <xdr:col>6</xdr:col>
      <xdr:colOff>1466850</xdr:colOff>
      <xdr:row>184</xdr:row>
      <xdr:rowOff>285750</xdr:rowOff>
    </xdr:to>
    <xdr:graphicFrame>
      <xdr:nvGraphicFramePr>
        <xdr:cNvPr id="5" name="Chart 20"/>
        <xdr:cNvGraphicFramePr/>
      </xdr:nvGraphicFramePr>
      <xdr:xfrm>
        <a:off x="352425" y="22717125"/>
        <a:ext cx="9896475" cy="11811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1400175</xdr:colOff>
      <xdr:row>0</xdr:row>
      <xdr:rowOff>533400</xdr:rowOff>
    </xdr:to>
    <xdr:sp>
      <xdr:nvSpPr>
        <xdr:cNvPr id="6" name="Testo 1"/>
        <xdr:cNvSpPr>
          <a:spLocks/>
        </xdr:cNvSpPr>
      </xdr:nvSpPr>
      <xdr:spPr>
        <a:xfrm>
          <a:off x="361950" y="66675"/>
          <a:ext cx="982027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28575</xdr:colOff>
      <xdr:row>1</xdr:row>
      <xdr:rowOff>266700</xdr:rowOff>
    </xdr:to>
    <xdr:sp>
      <xdr:nvSpPr>
        <xdr:cNvPr id="1" name="Testo 13"/>
        <xdr:cNvSpPr txBox="1">
          <a:spLocks noChangeArrowheads="1"/>
        </xdr:cNvSpPr>
      </xdr:nvSpPr>
      <xdr:spPr>
        <a:xfrm>
          <a:off x="0" y="581025"/>
          <a:ext cx="82677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82867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36</xdr:col>
      <xdr:colOff>238125</xdr:colOff>
      <xdr:row>1</xdr:row>
      <xdr:rowOff>285750</xdr:rowOff>
    </xdr:to>
    <xdr:sp>
      <xdr:nvSpPr>
        <xdr:cNvPr id="1" name="Testo 3"/>
        <xdr:cNvSpPr txBox="1">
          <a:spLocks noChangeArrowheads="1"/>
        </xdr:cNvSpPr>
      </xdr:nvSpPr>
      <xdr:spPr>
        <a:xfrm>
          <a:off x="0" y="581025"/>
          <a:ext cx="56959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533400</xdr:colOff>
      <xdr:row>1</xdr:row>
      <xdr:rowOff>276225</xdr:rowOff>
    </xdr:to>
    <xdr:sp>
      <xdr:nvSpPr>
        <xdr:cNvPr id="1" name="Testo 3"/>
        <xdr:cNvSpPr txBox="1">
          <a:spLocks noChangeArrowheads="1"/>
        </xdr:cNvSpPr>
      </xdr:nvSpPr>
      <xdr:spPr>
        <a:xfrm>
          <a:off x="0" y="457200"/>
          <a:ext cx="686752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31</xdr:col>
      <xdr:colOff>628650</xdr:colOff>
      <xdr:row>1</xdr:row>
      <xdr:rowOff>276225</xdr:rowOff>
    </xdr:to>
    <xdr:sp>
      <xdr:nvSpPr>
        <xdr:cNvPr id="1" name="Testo 3"/>
        <xdr:cNvSpPr txBox="1">
          <a:spLocks noChangeArrowheads="1"/>
        </xdr:cNvSpPr>
      </xdr:nvSpPr>
      <xdr:spPr>
        <a:xfrm>
          <a:off x="0" y="504825"/>
          <a:ext cx="670560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30</xdr:col>
      <xdr:colOff>438150</xdr:colOff>
      <xdr:row>1</xdr:row>
      <xdr:rowOff>276225</xdr:rowOff>
    </xdr:to>
    <xdr:sp>
      <xdr:nvSpPr>
        <xdr:cNvPr id="1" name="Testo 9"/>
        <xdr:cNvSpPr txBox="1">
          <a:spLocks noChangeArrowheads="1"/>
        </xdr:cNvSpPr>
      </xdr:nvSpPr>
      <xdr:spPr>
        <a:xfrm>
          <a:off x="9525" y="342900"/>
          <a:ext cx="716280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609600</xdr:colOff>
      <xdr:row>1</xdr:row>
      <xdr:rowOff>295275</xdr:rowOff>
    </xdr:to>
    <xdr:sp>
      <xdr:nvSpPr>
        <xdr:cNvPr id="1" name="Testo 9"/>
        <xdr:cNvSpPr txBox="1">
          <a:spLocks noChangeArrowheads="1"/>
        </xdr:cNvSpPr>
      </xdr:nvSpPr>
      <xdr:spPr>
        <a:xfrm>
          <a:off x="0" y="590550"/>
          <a:ext cx="44100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 </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Personale con contratto o modalità di lavoro flessibile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11</xdr:col>
      <xdr:colOff>0</xdr:colOff>
      <xdr:row>3</xdr:row>
      <xdr:rowOff>123825</xdr:rowOff>
    </xdr:to>
    <xdr:sp>
      <xdr:nvSpPr>
        <xdr:cNvPr id="1" name="Testo 9"/>
        <xdr:cNvSpPr txBox="1">
          <a:spLocks noChangeArrowheads="1"/>
        </xdr:cNvSpPr>
      </xdr:nvSpPr>
      <xdr:spPr>
        <a:xfrm>
          <a:off x="361950" y="590550"/>
          <a:ext cx="86106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2A</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Distribuzione del personale a tempo determinato e co.co.co. per anzianità di rapporto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62388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28</xdr:col>
      <xdr:colOff>47625</xdr:colOff>
      <xdr:row>1</xdr:row>
      <xdr:rowOff>295275</xdr:rowOff>
    </xdr:to>
    <xdr:sp>
      <xdr:nvSpPr>
        <xdr:cNvPr id="1" name="Testo 9"/>
        <xdr:cNvSpPr txBox="1">
          <a:spLocks noChangeArrowheads="1"/>
        </xdr:cNvSpPr>
      </xdr:nvSpPr>
      <xdr:spPr>
        <a:xfrm>
          <a:off x="9525" y="590550"/>
          <a:ext cx="95440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74866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61150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81343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32"/>
  <sheetViews>
    <sheetView showGridLines="0" zoomScale="80" zoomScaleNormal="80" zoomScalePageLayoutView="0" workbookViewId="0" topLeftCell="A1">
      <selection activeCell="G112" sqref="G112"/>
    </sheetView>
  </sheetViews>
  <sheetFormatPr defaultColWidth="6.33203125" defaultRowHeight="10.5"/>
  <cols>
    <col min="1" max="1" width="6.66015625" style="281" customWidth="1"/>
    <col min="2" max="2" width="25.83203125" style="279" customWidth="1"/>
    <col min="3" max="3" width="31" style="279" customWidth="1"/>
    <col min="4" max="4" width="20.5" style="279" customWidth="1"/>
    <col min="5" max="5" width="40.66015625" style="279" customWidth="1"/>
    <col min="6" max="6" width="29" style="279" customWidth="1"/>
    <col min="7" max="7" width="26" style="279" customWidth="1"/>
    <col min="8" max="10" width="5.33203125" style="261" hidden="1" customWidth="1"/>
    <col min="11" max="11" width="38.83203125" style="261" customWidth="1"/>
    <col min="12" max="18" width="6.33203125" style="261" customWidth="1"/>
    <col min="19" max="19" width="8.5" style="261" bestFit="1" customWidth="1"/>
    <col min="20" max="16384" width="6.33203125" style="261" customWidth="1"/>
  </cols>
  <sheetData>
    <row r="1" ht="57.75" customHeight="1">
      <c r="A1" s="381" t="s">
        <v>156</v>
      </c>
    </row>
    <row r="2" spans="1:7" s="262" customFormat="1" ht="20.25" customHeight="1">
      <c r="A2" s="382" t="s">
        <v>266</v>
      </c>
      <c r="B2" s="280"/>
      <c r="C2" s="662"/>
      <c r="D2" s="662"/>
      <c r="E2" s="662"/>
      <c r="F2" s="662"/>
      <c r="G2" s="280"/>
    </row>
    <row r="3" spans="1:7" s="262" customFormat="1" ht="27" customHeight="1">
      <c r="A3" s="308"/>
      <c r="B3" s="366"/>
      <c r="C3" s="666" t="str">
        <f>'t1'!A1</f>
        <v>REGIONE SICILIA - anno 2019</v>
      </c>
      <c r="D3" s="666"/>
      <c r="E3" s="666"/>
      <c r="F3" s="666"/>
      <c r="G3" s="280"/>
    </row>
    <row r="4" spans="3:8" ht="12.75">
      <c r="C4" s="282"/>
      <c r="D4" s="282"/>
      <c r="E4" s="282"/>
      <c r="F4" s="282"/>
      <c r="H4" s="263"/>
    </row>
    <row r="5" spans="5:8" ht="12.75">
      <c r="E5" s="281"/>
      <c r="H5" s="263"/>
    </row>
    <row r="6" spans="2:7" ht="18" customHeight="1">
      <c r="B6" s="643" t="s">
        <v>209</v>
      </c>
      <c r="C6" s="644"/>
      <c r="D6" s="644"/>
      <c r="E6" s="644"/>
      <c r="F6" s="644"/>
      <c r="G6" s="645"/>
    </row>
    <row r="7" ht="6" customHeight="1"/>
    <row r="8" spans="1:7" ht="19.5" customHeight="1" hidden="1">
      <c r="A8" s="309"/>
      <c r="B8" s="279" t="s">
        <v>111</v>
      </c>
      <c r="D8" s="283"/>
      <c r="E8" s="646"/>
      <c r="F8" s="647"/>
      <c r="G8" s="648"/>
    </row>
    <row r="9" spans="1:11" ht="28.5" customHeight="1" hidden="1">
      <c r="A9" s="309"/>
      <c r="B9" s="264" t="s">
        <v>112</v>
      </c>
      <c r="C9" s="264"/>
      <c r="D9" s="283"/>
      <c r="E9" s="663"/>
      <c r="F9" s="664"/>
      <c r="G9" s="665"/>
      <c r="K9" s="383"/>
    </row>
    <row r="10" spans="1:11" ht="28.5" customHeight="1">
      <c r="A10" s="309"/>
      <c r="B10" s="264" t="s">
        <v>113</v>
      </c>
      <c r="C10" s="546"/>
      <c r="D10" s="283"/>
      <c r="E10" s="646" t="s">
        <v>441</v>
      </c>
      <c r="F10" s="647"/>
      <c r="G10" s="648"/>
      <c r="K10" s="383"/>
    </row>
    <row r="11" spans="1:11" ht="28.5" customHeight="1">
      <c r="A11" s="309"/>
      <c r="B11" s="264" t="s">
        <v>114</v>
      </c>
      <c r="C11" s="264"/>
      <c r="D11" s="283"/>
      <c r="E11" s="646" t="s">
        <v>442</v>
      </c>
      <c r="F11" s="647"/>
      <c r="G11" s="648"/>
      <c r="K11" s="383"/>
    </row>
    <row r="12" spans="1:11" ht="28.5" customHeight="1">
      <c r="A12" s="309"/>
      <c r="B12" s="264" t="s">
        <v>115</v>
      </c>
      <c r="C12" s="264"/>
      <c r="D12" s="283"/>
      <c r="E12" s="649" t="s">
        <v>443</v>
      </c>
      <c r="F12" s="647"/>
      <c r="G12" s="648"/>
      <c r="K12" s="383"/>
    </row>
    <row r="13" spans="1:11" ht="28.5" customHeight="1" hidden="1">
      <c r="A13" s="309"/>
      <c r="B13" s="264" t="s">
        <v>116</v>
      </c>
      <c r="C13" s="503"/>
      <c r="D13" s="504"/>
      <c r="E13" s="505"/>
      <c r="F13" s="506"/>
      <c r="G13" s="507"/>
      <c r="H13" s="436"/>
      <c r="I13" s="437"/>
      <c r="J13" s="434"/>
      <c r="K13" s="438"/>
    </row>
    <row r="14" spans="1:7" s="266" customFormat="1" ht="20.25" customHeight="1" hidden="1">
      <c r="A14" s="309"/>
      <c r="B14" s="265"/>
      <c r="C14" s="284" t="s">
        <v>117</v>
      </c>
      <c r="D14" s="285" t="s">
        <v>152</v>
      </c>
      <c r="E14" s="284" t="s">
        <v>118</v>
      </c>
      <c r="F14" s="284" t="s">
        <v>171</v>
      </c>
      <c r="G14" s="284"/>
    </row>
    <row r="15" spans="1:7" s="407" customFormat="1" ht="28.5" customHeight="1">
      <c r="A15" s="279"/>
      <c r="B15" s="264" t="s">
        <v>30</v>
      </c>
      <c r="C15" s="406"/>
      <c r="D15" s="654" t="s">
        <v>444</v>
      </c>
      <c r="E15" s="655"/>
      <c r="F15" s="655"/>
      <c r="G15" s="656"/>
    </row>
    <row r="16" spans="1:7" ht="18" customHeight="1">
      <c r="A16" s="309"/>
      <c r="B16" s="643" t="s">
        <v>192</v>
      </c>
      <c r="C16" s="644"/>
      <c r="D16" s="644"/>
      <c r="E16" s="644"/>
      <c r="F16" s="644"/>
      <c r="G16" s="645"/>
    </row>
    <row r="17" spans="1:7" s="267" customFormat="1" ht="15" customHeight="1">
      <c r="A17" s="309"/>
      <c r="B17" s="286" t="s">
        <v>119</v>
      </c>
      <c r="C17" s="527"/>
      <c r="D17" s="527"/>
      <c r="E17" s="527"/>
      <c r="F17" s="527"/>
      <c r="G17" s="527"/>
    </row>
    <row r="18" spans="1:7" s="267" customFormat="1" ht="15">
      <c r="A18" s="309"/>
      <c r="B18" s="288" t="s">
        <v>120</v>
      </c>
      <c r="C18" s="288"/>
      <c r="D18" s="288" t="s">
        <v>121</v>
      </c>
      <c r="E18" s="288"/>
      <c r="F18" s="289" t="s">
        <v>151</v>
      </c>
      <c r="G18" s="525"/>
    </row>
    <row r="19" spans="1:11" ht="22.5" customHeight="1">
      <c r="A19" s="309"/>
      <c r="B19" s="646" t="s">
        <v>445</v>
      </c>
      <c r="C19" s="647"/>
      <c r="D19" s="646" t="s">
        <v>446</v>
      </c>
      <c r="E19" s="647"/>
      <c r="F19" s="649" t="s">
        <v>447</v>
      </c>
      <c r="G19" s="648"/>
      <c r="K19" s="384"/>
    </row>
    <row r="20" spans="1:7" s="267" customFormat="1" ht="15" customHeight="1">
      <c r="A20" s="309"/>
      <c r="B20" s="286" t="s">
        <v>122</v>
      </c>
      <c r="C20" s="287"/>
      <c r="D20" s="288"/>
      <c r="E20" s="288"/>
      <c r="F20" s="527"/>
      <c r="G20" s="527"/>
    </row>
    <row r="21" spans="1:7" s="267" customFormat="1" ht="15" customHeight="1">
      <c r="A21" s="309"/>
      <c r="B21" s="288" t="s">
        <v>120</v>
      </c>
      <c r="C21" s="288"/>
      <c r="D21" s="288" t="s">
        <v>121</v>
      </c>
      <c r="E21" s="288"/>
      <c r="F21" s="289" t="s">
        <v>151</v>
      </c>
      <c r="G21" s="526"/>
    </row>
    <row r="22" spans="1:11" ht="23.25" customHeight="1">
      <c r="A22" s="309"/>
      <c r="B22" s="678" t="s">
        <v>448</v>
      </c>
      <c r="C22" s="651"/>
      <c r="D22" s="678" t="s">
        <v>449</v>
      </c>
      <c r="E22" s="651"/>
      <c r="F22" s="678" t="s">
        <v>450</v>
      </c>
      <c r="G22" s="651"/>
      <c r="K22" s="384" t="str">
        <f>IF(OR(LEN(B22)&gt;0,LEN(D22)&gt;0),IF(LEN(F22)=0,"E' NECESSARIO COMPILARE IL CAMPO E-MAIL"," ")," ")</f>
        <v> </v>
      </c>
    </row>
    <row r="23" spans="1:11" ht="23.25" customHeight="1">
      <c r="A23" s="309"/>
      <c r="B23" s="650"/>
      <c r="C23" s="651"/>
      <c r="D23" s="650"/>
      <c r="E23" s="651"/>
      <c r="F23" s="650"/>
      <c r="G23" s="651"/>
      <c r="K23" s="384" t="str">
        <f>IF(OR(LEN(B23)&gt;0,LEN(D23)&gt;0),IF(LEN(F23)=0,"E' NECESSARIO COMPILARE IL CAMPO E-MAIL"," ")," ")</f>
        <v> </v>
      </c>
    </row>
    <row r="24" spans="1:11" ht="23.25" customHeight="1">
      <c r="A24" s="309"/>
      <c r="B24" s="650"/>
      <c r="C24" s="651"/>
      <c r="D24" s="650"/>
      <c r="E24" s="651"/>
      <c r="F24" s="650"/>
      <c r="G24" s="651"/>
      <c r="K24" s="384" t="str">
        <f>IF(OR(LEN(B24)&gt;0,LEN(D24)&gt;0),IF(LEN(F24)=0,"E' NECESSARIO COMPILARE IL CAMPO E-MAIL"," ")," ")</f>
        <v> </v>
      </c>
    </row>
    <row r="25" spans="1:11" ht="23.25" customHeight="1">
      <c r="A25" s="309"/>
      <c r="B25" s="650"/>
      <c r="C25" s="651"/>
      <c r="D25" s="650"/>
      <c r="E25" s="651"/>
      <c r="F25" s="650"/>
      <c r="G25" s="651"/>
      <c r="K25" s="384" t="str">
        <f>IF(OR(LEN(B25)&gt;0,LEN(D25)&gt;0),IF(LEN(F25)=0,"E' NECESSARIO COMPILARE IL CAMPO E-MAIL"," ")," ")</f>
        <v> </v>
      </c>
    </row>
    <row r="26" spans="1:11" ht="23.25" customHeight="1">
      <c r="A26" s="309"/>
      <c r="B26" s="650"/>
      <c r="C26" s="651"/>
      <c r="D26" s="650"/>
      <c r="E26" s="651"/>
      <c r="F26" s="650"/>
      <c r="G26" s="651"/>
      <c r="K26" s="384" t="str">
        <f>IF(OR(LEN(B26)&gt;0,LEN(D26)&gt;0),IF(LEN(F26)=0,"E' NECESSARIO COMPILARE IL CAMPO E-MAIL"," ")," ")</f>
        <v> </v>
      </c>
    </row>
    <row r="27" spans="1:7" s="263" customFormat="1" ht="18">
      <c r="A27" s="309"/>
      <c r="B27" s="290"/>
      <c r="C27" s="291"/>
      <c r="D27" s="291"/>
      <c r="E27" s="292"/>
      <c r="F27" s="293"/>
      <c r="G27" s="293"/>
    </row>
    <row r="28" spans="1:8" ht="18" customHeight="1">
      <c r="A28" s="309"/>
      <c r="B28" s="295" t="s">
        <v>123</v>
      </c>
      <c r="C28" s="294"/>
      <c r="D28" s="294"/>
      <c r="E28" s="296"/>
      <c r="F28" s="297"/>
      <c r="G28" s="297"/>
      <c r="H28" s="268"/>
    </row>
    <row r="29" spans="1:8" ht="13.5" customHeight="1">
      <c r="A29" s="309"/>
      <c r="B29" s="294"/>
      <c r="C29" s="294"/>
      <c r="D29" s="294"/>
      <c r="E29" s="296"/>
      <c r="F29" s="298"/>
      <c r="G29" s="298"/>
      <c r="H29" s="268"/>
    </row>
    <row r="30" spans="1:8" ht="18" customHeight="1">
      <c r="A30" s="309"/>
      <c r="B30" s="643" t="s">
        <v>193</v>
      </c>
      <c r="C30" s="644"/>
      <c r="D30" s="644"/>
      <c r="E30" s="644"/>
      <c r="F30" s="644"/>
      <c r="G30" s="645"/>
      <c r="H30" s="268"/>
    </row>
    <row r="31" spans="1:7" ht="7.5" customHeight="1">
      <c r="A31" s="309"/>
      <c r="B31" s="547"/>
      <c r="C31" s="548"/>
      <c r="D31" s="548"/>
      <c r="E31" s="281"/>
      <c r="F31" s="548"/>
      <c r="G31" s="548"/>
    </row>
    <row r="32" spans="1:7" s="269" customFormat="1" ht="15.75" customHeight="1">
      <c r="A32" s="309"/>
      <c r="B32" s="549" t="s">
        <v>359</v>
      </c>
      <c r="C32" s="549"/>
      <c r="D32" s="549" t="s">
        <v>360</v>
      </c>
      <c r="E32" s="549" t="s">
        <v>361</v>
      </c>
      <c r="F32" s="573" t="s">
        <v>362</v>
      </c>
      <c r="G32" s="550" t="s">
        <v>124</v>
      </c>
    </row>
    <row r="33" spans="1:11" ht="40.5" customHeight="1">
      <c r="A33" s="309"/>
      <c r="B33" s="679" t="s">
        <v>451</v>
      </c>
      <c r="C33" s="680"/>
      <c r="D33" s="504" t="s">
        <v>452</v>
      </c>
      <c r="E33" s="508" t="s">
        <v>443</v>
      </c>
      <c r="F33" s="509" t="s">
        <v>453</v>
      </c>
      <c r="G33" s="509" t="s">
        <v>454</v>
      </c>
      <c r="K33" s="384">
        <f>IF(AND(LEN(B33)&gt;0,LEN(D33)&gt;0,LEN(E33)&gt;0,LEN(F33)&gt;0),"","COMPILARE TUTTI I DATI DEL RESPONSABILE CONTRASSEGNATI CON L'ASTERISCO")</f>
      </c>
    </row>
    <row r="34" spans="1:7" ht="20.25" customHeight="1" hidden="1">
      <c r="A34" s="309"/>
      <c r="B34" s="652"/>
      <c r="C34" s="653"/>
      <c r="D34" s="574"/>
      <c r="E34" s="385"/>
      <c r="F34" s="575"/>
      <c r="G34" s="575"/>
    </row>
    <row r="35" spans="1:7" ht="18" customHeight="1">
      <c r="A35" s="309"/>
      <c r="B35" s="546"/>
      <c r="C35" s="546"/>
      <c r="D35" s="554"/>
      <c r="E35" s="554"/>
      <c r="F35" s="281"/>
      <c r="G35" s="281"/>
    </row>
    <row r="36" spans="1:8" ht="18" customHeight="1">
      <c r="A36" s="309"/>
      <c r="B36" s="643" t="s">
        <v>321</v>
      </c>
      <c r="C36" s="644"/>
      <c r="D36" s="644"/>
      <c r="E36" s="644"/>
      <c r="F36" s="644"/>
      <c r="G36" s="645"/>
      <c r="H36" s="268"/>
    </row>
    <row r="37" spans="1:7" ht="7.5" customHeight="1">
      <c r="A37" s="309"/>
      <c r="B37" s="547"/>
      <c r="C37" s="548"/>
      <c r="D37" s="548"/>
      <c r="E37" s="281"/>
      <c r="F37" s="548"/>
      <c r="G37" s="548"/>
    </row>
    <row r="38" spans="1:7" s="269" customFormat="1" ht="15.75" customHeight="1">
      <c r="A38" s="309"/>
      <c r="B38" s="549" t="s">
        <v>120</v>
      </c>
      <c r="C38" s="549"/>
      <c r="D38" s="549" t="s">
        <v>121</v>
      </c>
      <c r="E38" s="549" t="s">
        <v>151</v>
      </c>
      <c r="F38" s="299" t="s">
        <v>113</v>
      </c>
      <c r="G38" s="550" t="s">
        <v>124</v>
      </c>
    </row>
    <row r="39" spans="1:11" ht="23.25" customHeight="1">
      <c r="A39" s="309"/>
      <c r="B39" s="676" t="s">
        <v>455</v>
      </c>
      <c r="C39" s="677"/>
      <c r="D39" s="551" t="s">
        <v>456</v>
      </c>
      <c r="E39" s="552" t="s">
        <v>457</v>
      </c>
      <c r="F39" s="553" t="s">
        <v>458</v>
      </c>
      <c r="G39" s="553" t="s">
        <v>459</v>
      </c>
      <c r="K39" s="384"/>
    </row>
    <row r="40" spans="1:7" ht="18" customHeight="1">
      <c r="A40" s="309"/>
      <c r="B40" s="546"/>
      <c r="C40" s="546"/>
      <c r="D40" s="554"/>
      <c r="E40" s="554"/>
      <c r="F40" s="281"/>
      <c r="G40" s="281"/>
    </row>
    <row r="41" spans="1:7" ht="18" customHeight="1">
      <c r="A41" s="309"/>
      <c r="B41" s="643" t="s">
        <v>210</v>
      </c>
      <c r="C41" s="644"/>
      <c r="D41" s="644"/>
      <c r="E41" s="644"/>
      <c r="F41" s="644"/>
      <c r="G41" s="645"/>
    </row>
    <row r="42" spans="1:7" ht="6" customHeight="1">
      <c r="A42" s="309"/>
      <c r="B42" s="264"/>
      <c r="C42" s="264"/>
      <c r="D42" s="300"/>
      <c r="E42" s="300"/>
      <c r="F42" s="301"/>
      <c r="G42" s="301"/>
    </row>
    <row r="43" spans="1:9" ht="15" hidden="1">
      <c r="A43" s="309"/>
      <c r="B43" s="270"/>
      <c r="C43" s="264"/>
      <c r="F43" s="276"/>
      <c r="G43" s="276"/>
      <c r="H43" s="310" t="b">
        <v>0</v>
      </c>
      <c r="I43" s="310" t="b">
        <v>0</v>
      </c>
    </row>
    <row r="44" spans="1:11" ht="29.25" customHeight="1" hidden="1">
      <c r="A44" s="309">
        <v>1</v>
      </c>
      <c r="B44" s="658" t="s">
        <v>125</v>
      </c>
      <c r="C44" s="658"/>
      <c r="D44" s="658"/>
      <c r="E44" s="658"/>
      <c r="F44" s="458"/>
      <c r="G44" s="458"/>
      <c r="H44" s="368"/>
      <c r="I44" s="368"/>
      <c r="J44" s="386"/>
      <c r="K44" s="384"/>
    </row>
    <row r="45" spans="2:9" ht="8.25" customHeight="1" hidden="1">
      <c r="B45" s="270"/>
      <c r="C45" s="264"/>
      <c r="F45" s="497"/>
      <c r="G45" s="497"/>
      <c r="H45" s="310"/>
      <c r="I45" s="310"/>
    </row>
    <row r="46" spans="1:11" ht="29.25" customHeight="1" hidden="1">
      <c r="A46" s="309">
        <v>2</v>
      </c>
      <c r="B46" s="658" t="s">
        <v>125</v>
      </c>
      <c r="C46" s="658"/>
      <c r="D46" s="658"/>
      <c r="E46" s="658"/>
      <c r="F46" s="498"/>
      <c r="G46" s="498"/>
      <c r="H46" s="368"/>
      <c r="I46" s="368"/>
      <c r="J46" s="386"/>
      <c r="K46" s="384"/>
    </row>
    <row r="47" spans="1:9" ht="8.25" customHeight="1" hidden="1">
      <c r="A47" s="309"/>
      <c r="B47" s="270"/>
      <c r="C47" s="264"/>
      <c r="F47" s="497"/>
      <c r="G47" s="497"/>
      <c r="H47" s="310"/>
      <c r="I47" s="310"/>
    </row>
    <row r="48" spans="1:11" ht="29.25" customHeight="1" hidden="1">
      <c r="A48" s="309">
        <v>3</v>
      </c>
      <c r="B48" s="658" t="s">
        <v>125</v>
      </c>
      <c r="C48" s="658"/>
      <c r="D48" s="658"/>
      <c r="E48" s="658"/>
      <c r="F48" s="498"/>
      <c r="G48" s="498"/>
      <c r="H48" s="368"/>
      <c r="I48" s="368"/>
      <c r="J48" s="386"/>
      <c r="K48" s="384"/>
    </row>
    <row r="49" spans="1:9" ht="8.25" customHeight="1" hidden="1">
      <c r="A49" s="309"/>
      <c r="B49" s="499"/>
      <c r="C49" s="499"/>
      <c r="D49" s="499"/>
      <c r="E49" s="499"/>
      <c r="F49" s="497"/>
      <c r="G49" s="497"/>
      <c r="H49" s="310"/>
      <c r="I49" s="310"/>
    </row>
    <row r="50" spans="1:11" ht="29.25" customHeight="1" hidden="1">
      <c r="A50" s="309">
        <v>4</v>
      </c>
      <c r="B50" s="658" t="s">
        <v>125</v>
      </c>
      <c r="C50" s="658"/>
      <c r="D50" s="658"/>
      <c r="E50" s="658"/>
      <c r="F50" s="498"/>
      <c r="G50" s="498"/>
      <c r="H50" s="368"/>
      <c r="I50" s="368"/>
      <c r="J50" s="386"/>
      <c r="K50" s="384"/>
    </row>
    <row r="51" spans="1:9" ht="9.75" customHeight="1" hidden="1">
      <c r="A51" s="309"/>
      <c r="H51" s="368"/>
      <c r="I51" s="368"/>
    </row>
    <row r="52" spans="1:7" ht="15">
      <c r="A52" s="309"/>
      <c r="B52" s="281"/>
      <c r="C52" s="281"/>
      <c r="F52" s="301"/>
      <c r="G52" s="302" t="s">
        <v>127</v>
      </c>
    </row>
    <row r="53" spans="1:11" ht="27" customHeight="1">
      <c r="A53" s="309">
        <v>5</v>
      </c>
      <c r="B53" s="641" t="s">
        <v>262</v>
      </c>
      <c r="C53" s="641"/>
      <c r="D53" s="641"/>
      <c r="E53" s="641"/>
      <c r="F53" s="642"/>
      <c r="G53" s="461">
        <v>0</v>
      </c>
      <c r="K53" s="384">
        <f>IF(G53="","INSERIRE CAMPO OBBLIGATORIO",IF(G53=" ","INSERIRE NUMERO VALIDO",""))</f>
      </c>
    </row>
    <row r="54" spans="1:7" ht="4.5" customHeight="1">
      <c r="A54" s="309"/>
      <c r="B54" s="270"/>
      <c r="C54" s="270"/>
      <c r="D54" s="514"/>
      <c r="E54" s="514"/>
      <c r="F54" s="514"/>
      <c r="G54" s="304"/>
    </row>
    <row r="55" spans="1:7" ht="15">
      <c r="A55" s="309"/>
      <c r="B55" s="515"/>
      <c r="C55" s="515"/>
      <c r="D55" s="516"/>
      <c r="E55" s="517"/>
      <c r="F55" s="433"/>
      <c r="G55" s="302" t="s">
        <v>126</v>
      </c>
    </row>
    <row r="56" spans="1:11" ht="24" customHeight="1">
      <c r="A56" s="309">
        <v>6</v>
      </c>
      <c r="B56" s="641" t="s">
        <v>241</v>
      </c>
      <c r="C56" s="641"/>
      <c r="D56" s="641"/>
      <c r="E56" s="641"/>
      <c r="F56" s="642"/>
      <c r="G56" s="461">
        <v>0</v>
      </c>
      <c r="K56" s="384" t="e">
        <f>IF(G56="","INSERIRE CAMPO OBBLIGATORIO",IF(G56=" ","INSERIRE NUMERO VALIDO",IF(AND(G56&gt;0,G56&lt;999999999999,#REF!=0),"COMPILARE LA SI_COCOCO","")))</f>
        <v>#REF!</v>
      </c>
    </row>
    <row r="57" spans="1:7" ht="4.5" customHeight="1">
      <c r="A57" s="309"/>
      <c r="B57" s="270"/>
      <c r="C57" s="513"/>
      <c r="D57" s="516"/>
      <c r="E57" s="517"/>
      <c r="F57" s="433"/>
      <c r="G57" s="282"/>
    </row>
    <row r="58" spans="1:7" ht="15">
      <c r="A58" s="309"/>
      <c r="B58" s="515"/>
      <c r="C58" s="518"/>
      <c r="D58" s="519"/>
      <c r="E58" s="520"/>
      <c r="F58" s="521"/>
      <c r="G58" s="302" t="s">
        <v>126</v>
      </c>
    </row>
    <row r="59" spans="1:11" ht="24" customHeight="1">
      <c r="A59" s="309">
        <v>7</v>
      </c>
      <c r="B59" s="641" t="s">
        <v>242</v>
      </c>
      <c r="C59" s="641"/>
      <c r="D59" s="641"/>
      <c r="E59" s="641"/>
      <c r="F59" s="642"/>
      <c r="G59" s="461">
        <v>0</v>
      </c>
      <c r="K59" s="384">
        <f>IF(G59="","INSERIRE CAMPO OBBLIGATORIO",IF(G59=" ","INSERIRE NUMERO VALIDO",""))</f>
      </c>
    </row>
    <row r="60" spans="1:7" ht="4.5" customHeight="1">
      <c r="A60" s="309"/>
      <c r="B60" s="270"/>
      <c r="C60" s="513"/>
      <c r="D60" s="516"/>
      <c r="E60" s="517"/>
      <c r="F60" s="433"/>
      <c r="G60" s="282" t="s">
        <v>71</v>
      </c>
    </row>
    <row r="61" spans="1:7" ht="15">
      <c r="A61" s="309"/>
      <c r="B61" s="515"/>
      <c r="C61" s="518"/>
      <c r="D61" s="519"/>
      <c r="E61" s="520"/>
      <c r="F61" s="521"/>
      <c r="G61" s="302" t="s">
        <v>126</v>
      </c>
    </row>
    <row r="62" spans="1:11" ht="24" customHeight="1">
      <c r="A62" s="309">
        <v>8</v>
      </c>
      <c r="B62" s="641" t="s">
        <v>243</v>
      </c>
      <c r="C62" s="641"/>
      <c r="D62" s="641"/>
      <c r="E62" s="641"/>
      <c r="F62" s="642"/>
      <c r="G62" s="461">
        <v>2</v>
      </c>
      <c r="K62" s="384">
        <f>IF(G62="","INSERIRE CAMPO OBBLIGATORIO",IF(G62=" ","INSERIRE NUMERO VALIDO",""))</f>
      </c>
    </row>
    <row r="63" spans="1:7" ht="4.5" customHeight="1">
      <c r="A63" s="309"/>
      <c r="B63" s="270"/>
      <c r="C63" s="513"/>
      <c r="D63" s="516"/>
      <c r="E63" s="517"/>
      <c r="F63" s="433"/>
      <c r="G63" s="282" t="s">
        <v>71</v>
      </c>
    </row>
    <row r="64" spans="1:10" s="281" customFormat="1" ht="15" customHeight="1" hidden="1">
      <c r="A64" s="431"/>
      <c r="B64" s="270"/>
      <c r="C64" s="513"/>
      <c r="D64" s="516"/>
      <c r="E64" s="517"/>
      <c r="F64" s="433"/>
      <c r="G64"/>
      <c r="H64"/>
      <c r="I64" s="435"/>
      <c r="J64" s="435"/>
    </row>
    <row r="65" spans="1:10" s="281" customFormat="1" ht="15" customHeight="1" hidden="1">
      <c r="A65" s="431"/>
      <c r="B65" s="270"/>
      <c r="C65" s="513"/>
      <c r="D65" s="516"/>
      <c r="E65" s="517"/>
      <c r="F65" s="433"/>
      <c r="G65"/>
      <c r="H65"/>
      <c r="I65" s="430"/>
      <c r="J65" s="435"/>
    </row>
    <row r="66" spans="1:10" s="281" customFormat="1" ht="15" customHeight="1" hidden="1">
      <c r="A66" s="431"/>
      <c r="B66" s="270"/>
      <c r="C66" s="513"/>
      <c r="D66" s="516"/>
      <c r="E66" s="517"/>
      <c r="F66" s="433"/>
      <c r="G66"/>
      <c r="H66"/>
      <c r="I66" s="430"/>
      <c r="J66" s="435"/>
    </row>
    <row r="67" spans="1:10" s="281" customFormat="1" ht="15" customHeight="1" hidden="1">
      <c r="A67" s="431"/>
      <c r="B67" s="270"/>
      <c r="C67" s="513"/>
      <c r="D67" s="516"/>
      <c r="E67" s="517"/>
      <c r="F67" s="433"/>
      <c r="G67"/>
      <c r="H67"/>
      <c r="I67" s="430"/>
      <c r="J67" s="435"/>
    </row>
    <row r="68" spans="1:10" s="281" customFormat="1" ht="15" customHeight="1" hidden="1">
      <c r="A68" s="431"/>
      <c r="B68" s="270"/>
      <c r="C68" s="513"/>
      <c r="D68" s="516"/>
      <c r="E68" s="517"/>
      <c r="F68" s="433"/>
      <c r="G68"/>
      <c r="H68"/>
      <c r="I68" s="430"/>
      <c r="J68" s="435"/>
    </row>
    <row r="69" spans="1:10" s="281" customFormat="1" ht="15" customHeight="1" hidden="1">
      <c r="A69" s="431"/>
      <c r="B69" s="270"/>
      <c r="C69" s="513"/>
      <c r="D69" s="516"/>
      <c r="E69" s="517"/>
      <c r="F69" s="433"/>
      <c r="G69"/>
      <c r="H69"/>
      <c r="I69" s="430"/>
      <c r="J69" s="435"/>
    </row>
    <row r="70" spans="1:7" ht="9.75" customHeight="1" hidden="1">
      <c r="A70" s="309"/>
      <c r="B70" s="270"/>
      <c r="C70" s="513"/>
      <c r="D70" s="516"/>
      <c r="E70" s="517"/>
      <c r="F70" s="433"/>
      <c r="G70" s="455"/>
    </row>
    <row r="71" spans="1:7" ht="9.75" customHeight="1" hidden="1">
      <c r="A71" s="309"/>
      <c r="B71" s="270"/>
      <c r="C71" s="513"/>
      <c r="D71" s="516"/>
      <c r="E71" s="517"/>
      <c r="F71" s="433"/>
      <c r="G71" s="455"/>
    </row>
    <row r="72" spans="1:7" ht="9.75" customHeight="1" hidden="1">
      <c r="A72" s="309"/>
      <c r="B72" s="270"/>
      <c r="C72" s="513"/>
      <c r="D72" s="516"/>
      <c r="E72" s="517"/>
      <c r="F72" s="433"/>
      <c r="G72" s="455"/>
    </row>
    <row r="73" spans="1:7" ht="9.75" customHeight="1" hidden="1">
      <c r="A73" s="309"/>
      <c r="B73" s="270"/>
      <c r="C73" s="513"/>
      <c r="D73" s="516"/>
      <c r="E73" s="517"/>
      <c r="F73" s="433"/>
      <c r="G73" s="455"/>
    </row>
    <row r="74" spans="1:7" ht="9.75" customHeight="1" hidden="1">
      <c r="A74" s="309"/>
      <c r="B74" s="270"/>
      <c r="C74" s="513"/>
      <c r="D74" s="516"/>
      <c r="E74" s="517"/>
      <c r="F74" s="433"/>
      <c r="G74" s="455"/>
    </row>
    <row r="75" spans="1:7" ht="9.75" customHeight="1" hidden="1">
      <c r="A75" s="309"/>
      <c r="B75" s="270"/>
      <c r="C75" s="513"/>
      <c r="D75" s="516"/>
      <c r="E75" s="517"/>
      <c r="F75" s="433"/>
      <c r="G75" s="455"/>
    </row>
    <row r="76" spans="1:7" ht="9.75" customHeight="1" hidden="1">
      <c r="A76" s="309"/>
      <c r="B76" s="270"/>
      <c r="C76" s="513"/>
      <c r="D76" s="516"/>
      <c r="E76" s="517"/>
      <c r="F76" s="433"/>
      <c r="G76" s="455"/>
    </row>
    <row r="77" spans="1:7" ht="9.75" customHeight="1" hidden="1">
      <c r="A77" s="309"/>
      <c r="B77" s="270"/>
      <c r="C77" s="513"/>
      <c r="D77" s="516"/>
      <c r="E77" s="517"/>
      <c r="F77" s="433"/>
      <c r="G77" s="455"/>
    </row>
    <row r="78" spans="1:7" ht="9.75" customHeight="1" hidden="1">
      <c r="A78" s="309"/>
      <c r="B78" s="270"/>
      <c r="C78" s="513"/>
      <c r="D78" s="516"/>
      <c r="E78" s="517"/>
      <c r="F78" s="433"/>
      <c r="G78" s="455"/>
    </row>
    <row r="79" spans="1:11" ht="9.75" customHeight="1" hidden="1">
      <c r="A79" s="309"/>
      <c r="B79" s="270"/>
      <c r="C79" s="513"/>
      <c r="D79" s="516"/>
      <c r="E79" s="517"/>
      <c r="F79" s="433"/>
      <c r="G79" s="432"/>
      <c r="K79" s="384"/>
    </row>
    <row r="80" spans="1:7" ht="17.25" customHeight="1" hidden="1">
      <c r="A80" s="309"/>
      <c r="B80" s="270"/>
      <c r="C80" s="513"/>
      <c r="D80" s="516"/>
      <c r="E80" s="517"/>
      <c r="F80" s="433"/>
      <c r="G80" s="282"/>
    </row>
    <row r="81" spans="1:7" ht="15">
      <c r="A81" s="309"/>
      <c r="B81" s="515"/>
      <c r="C81" s="518"/>
      <c r="D81" s="519"/>
      <c r="E81" s="520"/>
      <c r="F81" s="521"/>
      <c r="G81" s="302" t="s">
        <v>186</v>
      </c>
    </row>
    <row r="82" spans="1:11" ht="27" customHeight="1">
      <c r="A82" s="309">
        <v>9</v>
      </c>
      <c r="B82" s="641" t="s">
        <v>244</v>
      </c>
      <c r="C82" s="641"/>
      <c r="D82" s="641"/>
      <c r="E82" s="641"/>
      <c r="F82" s="642"/>
      <c r="G82" s="461"/>
      <c r="K82" s="384"/>
    </row>
    <row r="83" spans="1:11" ht="5.25" customHeight="1">
      <c r="A83" s="309"/>
      <c r="B83" s="380"/>
      <c r="C83" s="380"/>
      <c r="D83" s="380"/>
      <c r="E83" s="380"/>
      <c r="F83" s="387"/>
      <c r="G83" s="282"/>
      <c r="K83" s="384"/>
    </row>
    <row r="84" spans="1:7" ht="15">
      <c r="A84" s="309"/>
      <c r="B84" s="515"/>
      <c r="C84" s="518"/>
      <c r="D84" s="519"/>
      <c r="E84" s="520"/>
      <c r="F84" s="521"/>
      <c r="G84" s="302"/>
    </row>
    <row r="85" spans="1:11" ht="27" customHeight="1">
      <c r="A85" s="309">
        <v>10</v>
      </c>
      <c r="B85" s="641" t="s">
        <v>125</v>
      </c>
      <c r="C85" s="641"/>
      <c r="D85" s="641"/>
      <c r="E85" s="641"/>
      <c r="F85" s="642"/>
      <c r="G85" s="524"/>
      <c r="K85" s="384"/>
    </row>
    <row r="86" spans="1:11" ht="5.25" customHeight="1" hidden="1">
      <c r="A86" s="309"/>
      <c r="B86" s="380"/>
      <c r="C86" s="380"/>
      <c r="D86" s="380"/>
      <c r="E86" s="380"/>
      <c r="F86" s="387"/>
      <c r="G86" s="282"/>
      <c r="K86" s="384"/>
    </row>
    <row r="87" spans="1:7" ht="15" hidden="1">
      <c r="A87" s="309"/>
      <c r="B87" s="515"/>
      <c r="C87" s="518"/>
      <c r="D87" s="519"/>
      <c r="E87" s="520"/>
      <c r="F87" s="521"/>
      <c r="G87" s="302"/>
    </row>
    <row r="88" spans="1:11" ht="27" customHeight="1" hidden="1">
      <c r="A88" s="309">
        <v>11</v>
      </c>
      <c r="B88" s="641" t="s">
        <v>125</v>
      </c>
      <c r="C88" s="641"/>
      <c r="D88" s="641"/>
      <c r="E88" s="641"/>
      <c r="F88" s="642"/>
      <c r="G88" s="524"/>
      <c r="K88" s="384"/>
    </row>
    <row r="89" spans="1:11" ht="5.25" customHeight="1" hidden="1">
      <c r="A89" s="309"/>
      <c r="B89" s="380"/>
      <c r="C89" s="380"/>
      <c r="D89" s="380"/>
      <c r="E89" s="380"/>
      <c r="F89" s="387"/>
      <c r="G89" s="282"/>
      <c r="K89" s="384"/>
    </row>
    <row r="90" spans="1:7" ht="15" hidden="1">
      <c r="A90" s="309"/>
      <c r="B90" s="515"/>
      <c r="C90" s="518"/>
      <c r="D90" s="519"/>
      <c r="E90" s="520"/>
      <c r="F90" s="521"/>
      <c r="G90" s="302"/>
    </row>
    <row r="91" spans="1:11" ht="27" customHeight="1" hidden="1">
      <c r="A91" s="309">
        <v>12</v>
      </c>
      <c r="B91" s="641" t="s">
        <v>125</v>
      </c>
      <c r="C91" s="641"/>
      <c r="D91" s="641"/>
      <c r="E91" s="641"/>
      <c r="F91" s="642"/>
      <c r="G91" s="524"/>
      <c r="K91" s="384"/>
    </row>
    <row r="92" spans="1:11" ht="4.5" customHeight="1" hidden="1">
      <c r="A92" s="309"/>
      <c r="B92" s="380"/>
      <c r="C92" s="380"/>
      <c r="D92" s="380"/>
      <c r="E92" s="380"/>
      <c r="F92" s="387"/>
      <c r="G92" s="387"/>
      <c r="K92" s="384"/>
    </row>
    <row r="93" spans="1:7" ht="15" hidden="1">
      <c r="A93" s="309"/>
      <c r="B93" s="515"/>
      <c r="C93" s="518"/>
      <c r="D93" s="519"/>
      <c r="E93" s="520"/>
      <c r="F93" s="521"/>
      <c r="G93" s="302"/>
    </row>
    <row r="94" spans="1:11" ht="27" customHeight="1" hidden="1">
      <c r="A94" s="309">
        <v>13</v>
      </c>
      <c r="B94" s="641" t="s">
        <v>125</v>
      </c>
      <c r="C94" s="641"/>
      <c r="D94" s="641"/>
      <c r="E94" s="641"/>
      <c r="F94" s="642"/>
      <c r="G94" s="524"/>
      <c r="K94" s="384"/>
    </row>
    <row r="95" spans="1:11" ht="4.5" customHeight="1" hidden="1">
      <c r="A95" s="309"/>
      <c r="B95" s="380"/>
      <c r="C95" s="380"/>
      <c r="D95" s="380"/>
      <c r="E95" s="380"/>
      <c r="F95" s="387"/>
      <c r="G95" s="387"/>
      <c r="K95" s="384"/>
    </row>
    <row r="96" spans="1:7" ht="15" hidden="1">
      <c r="A96" s="309"/>
      <c r="B96" s="515"/>
      <c r="C96" s="518"/>
      <c r="D96" s="519"/>
      <c r="E96" s="520"/>
      <c r="F96" s="521"/>
      <c r="G96" s="302"/>
    </row>
    <row r="97" spans="1:11" ht="27" customHeight="1" hidden="1">
      <c r="A97" s="309">
        <v>30</v>
      </c>
      <c r="B97" s="641" t="s">
        <v>125</v>
      </c>
      <c r="C97" s="641"/>
      <c r="D97" s="641"/>
      <c r="E97" s="641"/>
      <c r="F97" s="642"/>
      <c r="G97" s="524"/>
      <c r="K97" s="384"/>
    </row>
    <row r="98" spans="1:11" ht="4.5" customHeight="1">
      <c r="A98" s="309"/>
      <c r="B98" s="380"/>
      <c r="C98" s="380"/>
      <c r="D98" s="380"/>
      <c r="E98" s="380"/>
      <c r="F98" s="387"/>
      <c r="G98" s="387"/>
      <c r="K98" s="384"/>
    </row>
    <row r="99" spans="1:7" ht="15">
      <c r="A99" s="309"/>
      <c r="B99" s="515"/>
      <c r="C99" s="518"/>
      <c r="D99" s="519"/>
      <c r="E99" s="520"/>
      <c r="F99" s="521"/>
      <c r="G99" s="302" t="s">
        <v>127</v>
      </c>
    </row>
    <row r="100" spans="1:11" ht="27" customHeight="1">
      <c r="A100" s="309">
        <v>31</v>
      </c>
      <c r="B100" s="641" t="s">
        <v>263</v>
      </c>
      <c r="C100" s="641"/>
      <c r="D100" s="641"/>
      <c r="E100" s="641"/>
      <c r="F100" s="642"/>
      <c r="G100" s="461"/>
      <c r="K100" s="384"/>
    </row>
    <row r="101" spans="1:11" ht="4.5" customHeight="1">
      <c r="A101" s="309"/>
      <c r="B101" s="380"/>
      <c r="C101" s="380"/>
      <c r="D101" s="380"/>
      <c r="E101" s="380"/>
      <c r="F101" s="387"/>
      <c r="G101" s="387"/>
      <c r="K101" s="384"/>
    </row>
    <row r="102" spans="1:7" ht="15">
      <c r="A102" s="309"/>
      <c r="B102" s="515"/>
      <c r="C102" s="518"/>
      <c r="D102" s="519"/>
      <c r="E102" s="520"/>
      <c r="F102" s="521"/>
      <c r="G102" s="302" t="s">
        <v>127</v>
      </c>
    </row>
    <row r="103" spans="1:11" ht="27" customHeight="1">
      <c r="A103" s="309">
        <v>32</v>
      </c>
      <c r="B103" s="641" t="s">
        <v>363</v>
      </c>
      <c r="C103" s="641"/>
      <c r="D103" s="641"/>
      <c r="E103" s="641"/>
      <c r="F103" s="642"/>
      <c r="G103" s="461"/>
      <c r="K103" s="384"/>
    </row>
    <row r="104" spans="1:11" ht="4.5" customHeight="1">
      <c r="A104" s="309"/>
      <c r="B104" s="380"/>
      <c r="C104" s="380"/>
      <c r="D104" s="380"/>
      <c r="E104" s="380"/>
      <c r="F104" s="387"/>
      <c r="G104" s="387"/>
      <c r="K104" s="384"/>
    </row>
    <row r="105" spans="1:7" ht="15">
      <c r="A105" s="309"/>
      <c r="B105" s="515"/>
      <c r="C105" s="518"/>
      <c r="D105" s="519"/>
      <c r="E105" s="520"/>
      <c r="F105" s="521"/>
      <c r="G105" s="302" t="s">
        <v>127</v>
      </c>
    </row>
    <row r="106" spans="1:11" ht="27" customHeight="1">
      <c r="A106" s="309">
        <v>33</v>
      </c>
      <c r="B106" s="641" t="s">
        <v>264</v>
      </c>
      <c r="C106" s="641"/>
      <c r="D106" s="641"/>
      <c r="E106" s="641"/>
      <c r="F106" s="642"/>
      <c r="G106" s="461">
        <v>17</v>
      </c>
      <c r="K106" s="384"/>
    </row>
    <row r="107" spans="1:11" ht="4.5" customHeight="1">
      <c r="A107" s="309"/>
      <c r="B107" s="380"/>
      <c r="C107" s="380"/>
      <c r="D107" s="380"/>
      <c r="E107" s="380"/>
      <c r="F107" s="387"/>
      <c r="G107" s="387"/>
      <c r="K107" s="384"/>
    </row>
    <row r="108" spans="1:7" ht="15">
      <c r="A108" s="309"/>
      <c r="B108" s="515"/>
      <c r="C108" s="518"/>
      <c r="D108" s="519"/>
      <c r="E108" s="520"/>
      <c r="F108" s="521"/>
      <c r="G108" s="302" t="s">
        <v>127</v>
      </c>
    </row>
    <row r="109" spans="1:11" ht="27" customHeight="1">
      <c r="A109" s="309">
        <v>34</v>
      </c>
      <c r="B109" s="641" t="s">
        <v>265</v>
      </c>
      <c r="C109" s="641"/>
      <c r="D109" s="641"/>
      <c r="E109" s="641"/>
      <c r="F109" s="642"/>
      <c r="G109" s="461">
        <v>3</v>
      </c>
      <c r="K109" s="384"/>
    </row>
    <row r="110" spans="1:11" ht="4.5" customHeight="1">
      <c r="A110" s="309"/>
      <c r="B110" s="380"/>
      <c r="C110" s="380"/>
      <c r="D110" s="380"/>
      <c r="E110" s="380"/>
      <c r="F110" s="387"/>
      <c r="G110" s="387"/>
      <c r="K110" s="384"/>
    </row>
    <row r="111" spans="1:7" ht="15">
      <c r="A111" s="309"/>
      <c r="B111" s="515"/>
      <c r="C111" s="518"/>
      <c r="D111" s="519"/>
      <c r="E111" s="520"/>
      <c r="F111" s="521"/>
      <c r="G111" s="558" t="s">
        <v>127</v>
      </c>
    </row>
    <row r="112" spans="1:11" ht="27" customHeight="1">
      <c r="A112" s="309">
        <v>35</v>
      </c>
      <c r="B112" s="684" t="s">
        <v>328</v>
      </c>
      <c r="C112" s="684"/>
      <c r="D112" s="684"/>
      <c r="E112" s="684"/>
      <c r="F112" s="684"/>
      <c r="G112" s="569"/>
      <c r="K112" s="384"/>
    </row>
    <row r="113" spans="1:11" ht="4.5" customHeight="1">
      <c r="A113" s="309"/>
      <c r="B113" s="380"/>
      <c r="C113" s="380"/>
      <c r="D113" s="380"/>
      <c r="E113" s="380"/>
      <c r="F113" s="387"/>
      <c r="G113" s="387"/>
      <c r="K113" s="384"/>
    </row>
    <row r="114" spans="1:7" ht="15">
      <c r="A114" s="309"/>
      <c r="B114" s="515"/>
      <c r="C114" s="518"/>
      <c r="D114" s="519"/>
      <c r="E114" s="520"/>
      <c r="F114" s="521"/>
      <c r="G114" s="558" t="s">
        <v>127</v>
      </c>
    </row>
    <row r="115" spans="1:11" ht="27" customHeight="1">
      <c r="A115" s="309">
        <v>36</v>
      </c>
      <c r="B115" s="684" t="s">
        <v>329</v>
      </c>
      <c r="C115" s="684"/>
      <c r="D115" s="684"/>
      <c r="E115" s="684"/>
      <c r="F115" s="684"/>
      <c r="G115" s="569"/>
      <c r="K115" s="384"/>
    </row>
    <row r="116" spans="1:11" ht="4.5" customHeight="1">
      <c r="A116" s="309"/>
      <c r="B116" s="380"/>
      <c r="C116" s="380"/>
      <c r="D116" s="380"/>
      <c r="E116" s="380"/>
      <c r="F116" s="387"/>
      <c r="G116" s="387"/>
      <c r="K116" s="384"/>
    </row>
    <row r="117" spans="1:7" ht="15">
      <c r="A117" s="309"/>
      <c r="B117" s="570"/>
      <c r="C117" s="570"/>
      <c r="D117" s="570"/>
      <c r="E117" s="570"/>
      <c r="F117" s="570"/>
      <c r="G117" s="558" t="s">
        <v>127</v>
      </c>
    </row>
    <row r="118" spans="1:11" ht="27" customHeight="1">
      <c r="A118" s="309">
        <v>37</v>
      </c>
      <c r="B118" s="684" t="s">
        <v>330</v>
      </c>
      <c r="C118" s="684"/>
      <c r="D118" s="684"/>
      <c r="E118" s="684"/>
      <c r="F118" s="684"/>
      <c r="G118" s="569"/>
      <c r="K118" s="384"/>
    </row>
    <row r="119" spans="1:11" ht="4.5" customHeight="1">
      <c r="A119" s="309"/>
      <c r="B119" s="380"/>
      <c r="C119" s="380"/>
      <c r="D119" s="380"/>
      <c r="E119" s="380"/>
      <c r="F119" s="387"/>
      <c r="G119" s="387"/>
      <c r="K119" s="384"/>
    </row>
    <row r="120" spans="1:7" ht="15">
      <c r="A120" s="309"/>
      <c r="B120" s="515"/>
      <c r="C120" s="518"/>
      <c r="D120" s="519"/>
      <c r="E120" s="520"/>
      <c r="F120" s="521"/>
      <c r="G120" s="558" t="s">
        <v>186</v>
      </c>
    </row>
    <row r="121" spans="1:11" ht="27" customHeight="1">
      <c r="A121" s="309">
        <v>38</v>
      </c>
      <c r="B121" s="641" t="s">
        <v>367</v>
      </c>
      <c r="C121" s="641"/>
      <c r="D121" s="641"/>
      <c r="E121" s="641"/>
      <c r="F121" s="642"/>
      <c r="G121" s="569"/>
      <c r="K121" s="384"/>
    </row>
    <row r="122" spans="1:11" ht="4.5" customHeight="1">
      <c r="A122" s="309"/>
      <c r="B122" s="380"/>
      <c r="C122" s="380"/>
      <c r="D122" s="380"/>
      <c r="E122" s="380"/>
      <c r="F122" s="387"/>
      <c r="G122" s="387"/>
      <c r="K122" s="384"/>
    </row>
    <row r="123" spans="1:7" ht="15">
      <c r="A123" s="309"/>
      <c r="B123" s="515"/>
      <c r="C123" s="518"/>
      <c r="D123" s="519"/>
      <c r="E123" s="520"/>
      <c r="F123" s="521"/>
      <c r="G123" s="558" t="s">
        <v>186</v>
      </c>
    </row>
    <row r="124" spans="1:11" ht="27" customHeight="1">
      <c r="A124" s="309">
        <v>39</v>
      </c>
      <c r="B124" s="641" t="s">
        <v>368</v>
      </c>
      <c r="C124" s="641"/>
      <c r="D124" s="641"/>
      <c r="E124" s="641"/>
      <c r="F124" s="642"/>
      <c r="G124" s="569"/>
      <c r="K124" s="384"/>
    </row>
    <row r="125" spans="1:11" ht="4.5" customHeight="1">
      <c r="A125" s="309"/>
      <c r="B125" s="380"/>
      <c r="C125" s="380"/>
      <c r="D125" s="380"/>
      <c r="E125" s="380"/>
      <c r="F125" s="387"/>
      <c r="G125" s="387"/>
      <c r="K125" s="384"/>
    </row>
    <row r="126" spans="1:7" ht="15">
      <c r="A126" s="309"/>
      <c r="B126" s="515"/>
      <c r="C126" s="518"/>
      <c r="D126" s="519"/>
      <c r="E126" s="520"/>
      <c r="F126" s="521"/>
      <c r="G126" s="558" t="s">
        <v>186</v>
      </c>
    </row>
    <row r="127" spans="1:11" ht="27" customHeight="1">
      <c r="A127" s="309">
        <v>40</v>
      </c>
      <c r="B127" s="641" t="s">
        <v>369</v>
      </c>
      <c r="C127" s="641"/>
      <c r="D127" s="641"/>
      <c r="E127" s="641"/>
      <c r="F127" s="642"/>
      <c r="G127" s="569"/>
      <c r="K127" s="384"/>
    </row>
    <row r="128" spans="1:11" ht="4.5" customHeight="1" hidden="1">
      <c r="A128" s="309"/>
      <c r="B128" s="380"/>
      <c r="C128" s="380"/>
      <c r="D128" s="380"/>
      <c r="E128" s="380"/>
      <c r="F128" s="387"/>
      <c r="G128" s="387"/>
      <c r="K128" s="384"/>
    </row>
    <row r="129" spans="1:7" ht="15" hidden="1">
      <c r="A129" s="309"/>
      <c r="B129" s="515"/>
      <c r="C129" s="518"/>
      <c r="D129" s="519"/>
      <c r="E129" s="520"/>
      <c r="F129" s="521"/>
      <c r="G129" s="302"/>
    </row>
    <row r="130" spans="1:11" ht="27" customHeight="1" hidden="1">
      <c r="A130" s="309">
        <v>41</v>
      </c>
      <c r="B130" s="641" t="s">
        <v>125</v>
      </c>
      <c r="C130" s="641"/>
      <c r="D130" s="641"/>
      <c r="E130" s="641"/>
      <c r="F130" s="642"/>
      <c r="G130" s="524"/>
      <c r="K130" s="384"/>
    </row>
    <row r="131" spans="1:11" ht="4.5" customHeight="1" hidden="1">
      <c r="A131" s="309"/>
      <c r="B131" s="380"/>
      <c r="C131" s="380"/>
      <c r="D131" s="380"/>
      <c r="E131" s="380"/>
      <c r="F131" s="387"/>
      <c r="G131" s="387"/>
      <c r="K131" s="384"/>
    </row>
    <row r="132" spans="1:7" ht="15" hidden="1">
      <c r="A132" s="309"/>
      <c r="B132" s="515"/>
      <c r="C132" s="518"/>
      <c r="D132" s="519"/>
      <c r="E132" s="520"/>
      <c r="F132" s="521"/>
      <c r="G132" s="302"/>
    </row>
    <row r="133" spans="1:11" ht="27" customHeight="1" hidden="1">
      <c r="A133" s="309">
        <v>42</v>
      </c>
      <c r="B133" s="641" t="s">
        <v>125</v>
      </c>
      <c r="C133" s="641"/>
      <c r="D133" s="641"/>
      <c r="E133" s="641"/>
      <c r="F133" s="642"/>
      <c r="G133" s="524"/>
      <c r="K133" s="384"/>
    </row>
    <row r="134" spans="1:11" ht="4.5" customHeight="1" hidden="1">
      <c r="A134" s="309"/>
      <c r="B134" s="380"/>
      <c r="C134" s="380"/>
      <c r="D134" s="380"/>
      <c r="E134" s="380"/>
      <c r="F134" s="387"/>
      <c r="G134" s="387"/>
      <c r="K134" s="384"/>
    </row>
    <row r="135" spans="1:7" ht="15" hidden="1">
      <c r="A135" s="309"/>
      <c r="B135" s="515"/>
      <c r="C135" s="518"/>
      <c r="D135" s="519"/>
      <c r="E135" s="520"/>
      <c r="F135" s="521"/>
      <c r="G135" s="302"/>
    </row>
    <row r="136" spans="1:11" ht="27" customHeight="1" hidden="1">
      <c r="A136" s="309">
        <v>43</v>
      </c>
      <c r="B136" s="641" t="s">
        <v>125</v>
      </c>
      <c r="C136" s="641"/>
      <c r="D136" s="641"/>
      <c r="E136" s="641"/>
      <c r="F136" s="642"/>
      <c r="G136" s="524"/>
      <c r="K136" s="384"/>
    </row>
    <row r="137" spans="1:11" ht="4.5" customHeight="1" hidden="1">
      <c r="A137" s="309"/>
      <c r="B137" s="380"/>
      <c r="C137" s="380"/>
      <c r="D137" s="380"/>
      <c r="E137" s="380"/>
      <c r="F137" s="387"/>
      <c r="G137" s="387"/>
      <c r="K137" s="384"/>
    </row>
    <row r="138" spans="1:7" ht="15" hidden="1">
      <c r="A138" s="309"/>
      <c r="B138" s="515"/>
      <c r="C138" s="518"/>
      <c r="D138" s="519"/>
      <c r="E138" s="520"/>
      <c r="F138" s="521"/>
      <c r="G138" s="302"/>
    </row>
    <row r="139" spans="1:11" ht="27" customHeight="1" hidden="1">
      <c r="A139" s="309">
        <v>44</v>
      </c>
      <c r="B139" s="641" t="s">
        <v>125</v>
      </c>
      <c r="C139" s="641"/>
      <c r="D139" s="641"/>
      <c r="E139" s="641"/>
      <c r="F139" s="642"/>
      <c r="G139" s="524"/>
      <c r="K139" s="384"/>
    </row>
    <row r="140" spans="1:11" ht="4.5" customHeight="1" hidden="1">
      <c r="A140" s="309"/>
      <c r="B140" s="380"/>
      <c r="C140" s="380"/>
      <c r="D140" s="380"/>
      <c r="E140" s="380"/>
      <c r="F140" s="387"/>
      <c r="G140" s="387"/>
      <c r="K140" s="384"/>
    </row>
    <row r="141" spans="1:7" ht="15" hidden="1">
      <c r="A141" s="309"/>
      <c r="B141" s="515"/>
      <c r="C141" s="518"/>
      <c r="D141" s="519"/>
      <c r="E141" s="520"/>
      <c r="F141" s="521"/>
      <c r="G141" s="302"/>
    </row>
    <row r="142" spans="1:11" ht="27" customHeight="1" hidden="1">
      <c r="A142" s="309">
        <v>45</v>
      </c>
      <c r="B142" s="641" t="s">
        <v>125</v>
      </c>
      <c r="C142" s="641"/>
      <c r="D142" s="641"/>
      <c r="E142" s="641"/>
      <c r="F142" s="642"/>
      <c r="G142" s="524"/>
      <c r="K142" s="384"/>
    </row>
    <row r="143" spans="1:11" ht="4.5" customHeight="1" hidden="1">
      <c r="A143" s="309"/>
      <c r="B143" s="380"/>
      <c r="C143" s="380"/>
      <c r="D143" s="380"/>
      <c r="E143" s="380"/>
      <c r="F143" s="387"/>
      <c r="G143" s="387"/>
      <c r="K143" s="384"/>
    </row>
    <row r="144" spans="1:7" ht="15" hidden="1">
      <c r="A144" s="309"/>
      <c r="B144" s="515"/>
      <c r="C144" s="518"/>
      <c r="D144" s="519"/>
      <c r="E144" s="520"/>
      <c r="F144" s="521"/>
      <c r="G144" s="302"/>
    </row>
    <row r="145" spans="1:11" ht="27" customHeight="1" hidden="1">
      <c r="A145" s="309">
        <v>46</v>
      </c>
      <c r="B145" s="641" t="s">
        <v>125</v>
      </c>
      <c r="C145" s="641"/>
      <c r="D145" s="641"/>
      <c r="E145" s="641"/>
      <c r="F145" s="642"/>
      <c r="G145" s="524"/>
      <c r="K145" s="384"/>
    </row>
    <row r="146" spans="1:11" ht="3.75" customHeight="1" hidden="1">
      <c r="A146" s="309"/>
      <c r="B146" s="380"/>
      <c r="C146" s="380"/>
      <c r="D146" s="380"/>
      <c r="E146" s="380"/>
      <c r="F146" s="387"/>
      <c r="G146" s="631"/>
      <c r="K146" s="384"/>
    </row>
    <row r="147" spans="1:11" s="281" customFormat="1" ht="15" customHeight="1" hidden="1">
      <c r="A147" s="309"/>
      <c r="B147" s="380"/>
      <c r="C147" s="380"/>
      <c r="D147" s="380"/>
      <c r="E147" s="380"/>
      <c r="F147" s="387"/>
      <c r="G147" s="558"/>
      <c r="K147" s="632"/>
    </row>
    <row r="148" spans="1:11" s="281" customFormat="1" ht="27" customHeight="1" hidden="1">
      <c r="A148" s="309">
        <v>47</v>
      </c>
      <c r="B148" s="641" t="s">
        <v>125</v>
      </c>
      <c r="C148" s="641"/>
      <c r="D148" s="641"/>
      <c r="E148" s="641"/>
      <c r="F148" s="642"/>
      <c r="G148" s="524"/>
      <c r="K148" s="632"/>
    </row>
    <row r="149" spans="1:11" s="281" customFormat="1" ht="3.75" customHeight="1" hidden="1">
      <c r="A149" s="309"/>
      <c r="C149" s="380"/>
      <c r="D149" s="380"/>
      <c r="E149" s="380"/>
      <c r="F149" s="387"/>
      <c r="G149" s="387"/>
      <c r="K149" s="632"/>
    </row>
    <row r="150" spans="1:11" s="281" customFormat="1" ht="15" customHeight="1" hidden="1">
      <c r="A150" s="309"/>
      <c r="B150" s="380"/>
      <c r="C150" s="380"/>
      <c r="D150" s="380"/>
      <c r="E150" s="380"/>
      <c r="F150" s="387"/>
      <c r="G150" s="558"/>
      <c r="K150" s="632"/>
    </row>
    <row r="151" spans="1:11" s="281" customFormat="1" ht="27" customHeight="1" hidden="1">
      <c r="A151" s="309">
        <v>48</v>
      </c>
      <c r="B151" s="641" t="s">
        <v>125</v>
      </c>
      <c r="C151" s="641"/>
      <c r="D151" s="641"/>
      <c r="E151" s="641"/>
      <c r="F151" s="642"/>
      <c r="G151" s="524"/>
      <c r="K151" s="632"/>
    </row>
    <row r="152" spans="1:11" s="281" customFormat="1" ht="3" customHeight="1">
      <c r="A152" s="309"/>
      <c r="B152" s="380"/>
      <c r="C152" s="380"/>
      <c r="D152" s="380"/>
      <c r="E152" s="380"/>
      <c r="F152" s="387"/>
      <c r="G152" s="631"/>
      <c r="K152" s="632"/>
    </row>
    <row r="153" spans="1:11" s="281" customFormat="1" ht="15" customHeight="1">
      <c r="A153" s="309"/>
      <c r="B153" s="380"/>
      <c r="C153" s="380"/>
      <c r="D153" s="380"/>
      <c r="E153" s="380"/>
      <c r="F153" s="387"/>
      <c r="G153" s="558" t="s">
        <v>186</v>
      </c>
      <c r="K153" s="632"/>
    </row>
    <row r="154" spans="1:11" s="281" customFormat="1" ht="27" customHeight="1">
      <c r="A154" s="309">
        <v>49</v>
      </c>
      <c r="B154" s="641" t="s">
        <v>414</v>
      </c>
      <c r="C154" s="641"/>
      <c r="D154" s="641"/>
      <c r="E154" s="641"/>
      <c r="F154" s="642"/>
      <c r="G154" s="569"/>
      <c r="K154" s="632"/>
    </row>
    <row r="155" spans="1:11" ht="4.5" customHeight="1">
      <c r="A155" s="309"/>
      <c r="B155" s="380"/>
      <c r="C155" s="380"/>
      <c r="D155" s="380"/>
      <c r="E155" s="380"/>
      <c r="F155" s="387"/>
      <c r="G155" s="387"/>
      <c r="K155" s="384"/>
    </row>
    <row r="156" spans="1:7" ht="15" hidden="1">
      <c r="A156" s="309"/>
      <c r="B156" s="515"/>
      <c r="C156" s="518"/>
      <c r="D156" s="519"/>
      <c r="E156" s="520"/>
      <c r="F156" s="521"/>
      <c r="G156" s="558"/>
    </row>
    <row r="157" spans="1:11" ht="27" customHeight="1" hidden="1">
      <c r="A157" s="309">
        <v>50</v>
      </c>
      <c r="B157" s="641" t="s">
        <v>125</v>
      </c>
      <c r="C157" s="641"/>
      <c r="D157" s="641"/>
      <c r="E157" s="641"/>
      <c r="F157" s="642"/>
      <c r="G157" s="524"/>
      <c r="K157" s="384"/>
    </row>
    <row r="158" spans="1:11" ht="4.5" customHeight="1" hidden="1">
      <c r="A158" s="309"/>
      <c r="B158" s="380"/>
      <c r="C158" s="380"/>
      <c r="D158" s="380"/>
      <c r="E158" s="380"/>
      <c r="F158" s="387"/>
      <c r="G158" s="387"/>
      <c r="K158" s="384"/>
    </row>
    <row r="159" spans="1:7" ht="15" hidden="1">
      <c r="A159" s="309"/>
      <c r="B159" s="515"/>
      <c r="C159" s="518"/>
      <c r="D159" s="519"/>
      <c r="E159" s="520"/>
      <c r="F159" s="521"/>
      <c r="G159" s="558"/>
    </row>
    <row r="160" spans="1:11" ht="27" customHeight="1" hidden="1">
      <c r="A160" s="309">
        <v>51</v>
      </c>
      <c r="B160" s="641" t="s">
        <v>125</v>
      </c>
      <c r="C160" s="641"/>
      <c r="D160" s="641"/>
      <c r="E160" s="641"/>
      <c r="F160" s="642"/>
      <c r="G160" s="524"/>
      <c r="K160" s="384"/>
    </row>
    <row r="161" spans="1:11" ht="4.5" customHeight="1" hidden="1">
      <c r="A161" s="309"/>
      <c r="B161" s="380"/>
      <c r="C161" s="380"/>
      <c r="D161" s="380"/>
      <c r="E161" s="380"/>
      <c r="F161" s="387"/>
      <c r="G161" s="387"/>
      <c r="K161" s="384"/>
    </row>
    <row r="162" spans="1:7" ht="15" hidden="1">
      <c r="A162" s="309"/>
      <c r="B162" s="515"/>
      <c r="C162" s="518"/>
      <c r="D162" s="519"/>
      <c r="E162" s="520"/>
      <c r="F162" s="521"/>
      <c r="G162" s="558"/>
    </row>
    <row r="163" spans="1:11" ht="27" customHeight="1" hidden="1">
      <c r="A163" s="309">
        <v>52</v>
      </c>
      <c r="B163" s="641" t="s">
        <v>125</v>
      </c>
      <c r="C163" s="641"/>
      <c r="D163" s="641"/>
      <c r="E163" s="641"/>
      <c r="F163" s="642"/>
      <c r="G163" s="524"/>
      <c r="K163" s="384"/>
    </row>
    <row r="164" spans="1:11" ht="4.5" customHeight="1" hidden="1">
      <c r="A164" s="309"/>
      <c r="B164" s="380"/>
      <c r="C164" s="380"/>
      <c r="D164" s="380"/>
      <c r="E164" s="380"/>
      <c r="F164" s="387"/>
      <c r="G164" s="387"/>
      <c r="K164" s="384"/>
    </row>
    <row r="165" spans="1:7" ht="15" hidden="1">
      <c r="A165" s="309"/>
      <c r="B165" s="515"/>
      <c r="C165" s="518"/>
      <c r="D165" s="519"/>
      <c r="E165" s="520"/>
      <c r="F165" s="521"/>
      <c r="G165" s="558"/>
    </row>
    <row r="166" spans="1:11" ht="27" customHeight="1" hidden="1">
      <c r="A166" s="309">
        <v>53</v>
      </c>
      <c r="B166" s="641" t="s">
        <v>125</v>
      </c>
      <c r="C166" s="641"/>
      <c r="D166" s="641"/>
      <c r="E166" s="641"/>
      <c r="F166" s="642"/>
      <c r="G166" s="524"/>
      <c r="K166" s="384"/>
    </row>
    <row r="167" spans="1:11" ht="4.5" customHeight="1" hidden="1">
      <c r="A167" s="309"/>
      <c r="B167" s="380"/>
      <c r="C167" s="380"/>
      <c r="D167" s="380"/>
      <c r="E167" s="380"/>
      <c r="F167" s="387"/>
      <c r="G167" s="387"/>
      <c r="K167" s="384"/>
    </row>
    <row r="168" spans="1:7" ht="15" hidden="1">
      <c r="A168" s="309"/>
      <c r="B168" s="515"/>
      <c r="C168" s="518"/>
      <c r="D168" s="519"/>
      <c r="E168" s="520"/>
      <c r="F168" s="521"/>
      <c r="G168" s="558"/>
    </row>
    <row r="169" spans="1:11" ht="27" customHeight="1" hidden="1">
      <c r="A169" s="309">
        <v>54</v>
      </c>
      <c r="B169" s="641" t="s">
        <v>125</v>
      </c>
      <c r="C169" s="641"/>
      <c r="D169" s="641"/>
      <c r="E169" s="641"/>
      <c r="F169" s="642"/>
      <c r="G169" s="524"/>
      <c r="K169" s="384"/>
    </row>
    <row r="170" spans="2:7" ht="12.75" hidden="1">
      <c r="B170" s="548"/>
      <c r="C170" s="548"/>
      <c r="D170" s="548"/>
      <c r="E170" s="548"/>
      <c r="F170" s="548"/>
      <c r="G170" s="548"/>
    </row>
    <row r="171" spans="2:7" ht="12.75" hidden="1">
      <c r="B171" s="548"/>
      <c r="C171" s="548"/>
      <c r="D171" s="548"/>
      <c r="E171" s="548"/>
      <c r="F171" s="548"/>
      <c r="G171" s="548"/>
    </row>
    <row r="172" spans="2:7" ht="12.75" hidden="1">
      <c r="B172" s="548"/>
      <c r="C172" s="548"/>
      <c r="D172" s="548"/>
      <c r="E172" s="548"/>
      <c r="F172" s="548"/>
      <c r="G172" s="548"/>
    </row>
    <row r="173" spans="1:11" s="281" customFormat="1" ht="15" customHeight="1">
      <c r="A173" s="309"/>
      <c r="B173" s="380"/>
      <c r="C173" s="380"/>
      <c r="D173" s="380"/>
      <c r="E173" s="380"/>
      <c r="F173" s="387"/>
      <c r="G173" s="631"/>
      <c r="K173" s="632"/>
    </row>
    <row r="174" spans="1:7" ht="33" customHeight="1">
      <c r="A174" s="309"/>
      <c r="B174" s="681" t="s">
        <v>332</v>
      </c>
      <c r="C174" s="682"/>
      <c r="D174" s="682"/>
      <c r="E174" s="682"/>
      <c r="F174" s="682"/>
      <c r="G174" s="683"/>
    </row>
    <row r="175" spans="1:11" ht="41.25" customHeight="1">
      <c r="A175" s="309"/>
      <c r="B175" s="667"/>
      <c r="C175" s="668"/>
      <c r="D175" s="668"/>
      <c r="E175" s="668"/>
      <c r="F175" s="668"/>
      <c r="G175" s="669"/>
      <c r="K175" s="384">
        <f>IF(LEN(B175)&gt;1500,"IL NUMERO MASSIMO DI CARATTERI CONSENTITO E' 1500","")</f>
      </c>
    </row>
    <row r="176" spans="1:11" ht="12.75" customHeight="1">
      <c r="A176" s="309"/>
      <c r="B176" s="670"/>
      <c r="C176" s="671"/>
      <c r="D176" s="671"/>
      <c r="E176" s="671"/>
      <c r="F176" s="671"/>
      <c r="G176" s="672"/>
      <c r="K176" s="384"/>
    </row>
    <row r="177" spans="1:7" ht="12.75" customHeight="1">
      <c r="A177" s="309"/>
      <c r="B177" s="670"/>
      <c r="C177" s="671"/>
      <c r="D177" s="671"/>
      <c r="E177" s="671"/>
      <c r="F177" s="671"/>
      <c r="G177" s="672"/>
    </row>
    <row r="178" spans="1:7" ht="12.75" customHeight="1">
      <c r="A178" s="309"/>
      <c r="B178" s="670"/>
      <c r="C178" s="671"/>
      <c r="D178" s="671"/>
      <c r="E178" s="671"/>
      <c r="F178" s="671"/>
      <c r="G178" s="672"/>
    </row>
    <row r="179" spans="1:7" ht="12.75" customHeight="1">
      <c r="A179" s="309"/>
      <c r="B179" s="673"/>
      <c r="C179" s="674"/>
      <c r="D179" s="674"/>
      <c r="E179" s="674"/>
      <c r="F179" s="674"/>
      <c r="G179" s="675"/>
    </row>
    <row r="180" spans="2:7" ht="38.25" customHeight="1">
      <c r="B180" s="661" t="s">
        <v>172</v>
      </c>
      <c r="C180" s="661"/>
      <c r="D180" s="661"/>
      <c r="E180" s="661"/>
      <c r="F180" s="661"/>
      <c r="G180" s="661"/>
    </row>
    <row r="181" ht="51" customHeight="1">
      <c r="C181" s="459"/>
    </row>
    <row r="182" spans="1:7" s="434" customFormat="1" ht="38.25" customHeight="1">
      <c r="A182" s="462"/>
      <c r="B182" s="659" t="s">
        <v>239</v>
      </c>
      <c r="C182" s="660"/>
      <c r="D182" s="660"/>
      <c r="E182" s="660"/>
      <c r="F182" s="660"/>
      <c r="G182" s="660"/>
    </row>
    <row r="183" ht="51.75" customHeight="1">
      <c r="C183" s="459"/>
    </row>
    <row r="184" ht="18" customHeight="1">
      <c r="C184" s="459"/>
    </row>
    <row r="185" spans="1:11" ht="57" customHeight="1">
      <c r="A185" s="303"/>
      <c r="B185" s="657" t="s">
        <v>240</v>
      </c>
      <c r="C185" s="657"/>
      <c r="D185" s="657"/>
      <c r="E185" s="657"/>
      <c r="F185" s="657"/>
      <c r="G185" s="657"/>
      <c r="H185" s="388"/>
      <c r="I185" s="388"/>
      <c r="J185" s="388"/>
      <c r="K185" s="388"/>
    </row>
    <row r="186" spans="1:7" s="388" customFormat="1" ht="15">
      <c r="A186" s="620"/>
      <c r="B186" s="627"/>
      <c r="C186" s="627"/>
      <c r="D186" s="622"/>
      <c r="E186" s="622"/>
      <c r="F186" s="622"/>
      <c r="G186" s="548"/>
    </row>
    <row r="187" spans="1:7" s="623" customFormat="1" ht="12.75">
      <c r="A187" s="620"/>
      <c r="B187" s="621" t="s">
        <v>185</v>
      </c>
      <c r="C187" s="621" t="e">
        <f>IF(#REF!&gt;0,1,0)</f>
        <v>#REF!</v>
      </c>
      <c r="D187" s="622"/>
      <c r="E187" s="621" t="s">
        <v>5</v>
      </c>
      <c r="F187" s="621" t="e">
        <f>IF(COUNTIF(#REF!,"ERRORE")=0,0,1)</f>
        <v>#REF!</v>
      </c>
      <c r="G187" s="548"/>
    </row>
    <row r="188" spans="1:7" s="623" customFormat="1" ht="12.75">
      <c r="A188" s="620"/>
      <c r="B188" s="621" t="s">
        <v>183</v>
      </c>
      <c r="C188" s="621" t="e">
        <f>IF(#REF!+#REF!+#REF!&gt;0,1,0)</f>
        <v>#REF!</v>
      </c>
      <c r="D188" s="622"/>
      <c r="E188" s="621" t="s">
        <v>7</v>
      </c>
      <c r="F188" s="621" t="e">
        <f>IF(OR(#REF!="ERRORE",#REF!="ERRORE"),1,0)</f>
        <v>#REF!</v>
      </c>
      <c r="G188" s="548"/>
    </row>
    <row r="189" spans="1:7" s="623" customFormat="1" ht="12.75">
      <c r="A189" s="620"/>
      <c r="B189" s="621" t="s">
        <v>325</v>
      </c>
      <c r="C189" s="621" t="e">
        <f>IF(#REF!&gt;0,1,0)</f>
        <v>#REF!</v>
      </c>
      <c r="D189" s="622"/>
      <c r="E189" s="621" t="s">
        <v>9</v>
      </c>
      <c r="F189" s="621" t="e">
        <f>IF(OR(#REF!="ERRORE",#REF!="ERRORE",#REF!="ERRORE",#REF!="ERRORE"),1,0)</f>
        <v>#REF!</v>
      </c>
      <c r="G189" s="548"/>
    </row>
    <row r="190" spans="1:7" s="623" customFormat="1" ht="12.75">
      <c r="A190" s="620"/>
      <c r="B190" s="621" t="s">
        <v>4</v>
      </c>
      <c r="C190" s="621">
        <f>IF(('t1'!$K$66+'t1'!$L$66)&gt;0,1,0)</f>
        <v>1</v>
      </c>
      <c r="D190" s="622"/>
      <c r="E190" s="621" t="s">
        <v>11</v>
      </c>
      <c r="F190" s="621" t="e">
        <f>IF(COUNTIF(#REF!,"ERRORE")=0,0,1)</f>
        <v>#REF!</v>
      </c>
      <c r="G190" s="548"/>
    </row>
    <row r="191" spans="1:11" s="623" customFormat="1" ht="12.75">
      <c r="A191" s="620"/>
      <c r="B191" s="621" t="s">
        <v>6</v>
      </c>
      <c r="C191" s="621">
        <f>IF(SUM('t2'!C11:P11)&gt;0,1,0)</f>
        <v>1</v>
      </c>
      <c r="D191" s="622"/>
      <c r="E191" s="621" t="s">
        <v>440</v>
      </c>
      <c r="F191" s="621" t="e">
        <f>IF(OR(#REF!="OK",#REF!="OK",#REF!="OK"),IF(#REF!=0,0,1),1)</f>
        <v>#REF!</v>
      </c>
      <c r="G191" s="548"/>
      <c r="K191" s="624"/>
    </row>
    <row r="192" spans="1:11" s="623" customFormat="1" ht="12.75">
      <c r="A192" s="620"/>
      <c r="B192" s="621" t="s">
        <v>184</v>
      </c>
      <c r="C192" s="621">
        <f>IF('t2A'!$T$17&gt;0,1,0)</f>
        <v>1</v>
      </c>
      <c r="D192" s="622"/>
      <c r="E192" s="621" t="s">
        <v>399</v>
      </c>
      <c r="F192" s="621" t="e">
        <f>IF(OR(#REF!&lt;&gt;"OK",#REF!&lt;&gt;"OK"),1,0)</f>
        <v>#REF!</v>
      </c>
      <c r="G192" s="316"/>
      <c r="K192" s="624"/>
    </row>
    <row r="193" spans="1:11" s="623" customFormat="1" ht="12.75">
      <c r="A193" s="620"/>
      <c r="B193" s="621" t="s">
        <v>8</v>
      </c>
      <c r="C193" s="621">
        <f>IF(SUM('t3'!C66:R66)&gt;0,1,0)</f>
        <v>0</v>
      </c>
      <c r="D193" s="622"/>
      <c r="E193" s="621" t="s">
        <v>400</v>
      </c>
      <c r="F193" s="621" t="e">
        <f>IF(OR(#REF!&lt;&gt;"OK",#REF!&lt;&gt;"OK"),1,0)</f>
        <v>#REF!</v>
      </c>
      <c r="G193" s="548"/>
      <c r="K193" s="624"/>
    </row>
    <row r="194" spans="1:11" s="623" customFormat="1" ht="12.75">
      <c r="A194" s="620"/>
      <c r="B194" s="621" t="s">
        <v>10</v>
      </c>
      <c r="C194" s="621">
        <f>IF(('t4'!$BK$66)&gt;0,1,0)</f>
        <v>1</v>
      </c>
      <c r="D194" s="622"/>
      <c r="E194" s="621" t="s">
        <v>15</v>
      </c>
      <c r="F194" s="621" t="e">
        <f>IF(COUNTIF(#REF!,"OK")=3,0,1)</f>
        <v>#REF!</v>
      </c>
      <c r="G194" s="548"/>
      <c r="K194" s="624"/>
    </row>
    <row r="195" spans="1:11" s="623" customFormat="1" ht="12.75">
      <c r="A195" s="620"/>
      <c r="B195" s="621" t="s">
        <v>12</v>
      </c>
      <c r="C195" s="621">
        <f>IF(('t5'!$S$67+'t5'!$T$67)&gt;0,1,0)</f>
        <v>1</v>
      </c>
      <c r="D195" s="622"/>
      <c r="E195" s="621" t="s">
        <v>17</v>
      </c>
      <c r="F195" s="621" t="e">
        <f>IF(COUNTIF(#REF!,"ERRORE")=0,0,1)</f>
        <v>#REF!</v>
      </c>
      <c r="G195" s="548"/>
      <c r="K195" s="624"/>
    </row>
    <row r="196" spans="1:11" s="623" customFormat="1" ht="12.75">
      <c r="A196" s="620"/>
      <c r="B196" s="621" t="s">
        <v>13</v>
      </c>
      <c r="C196" s="621">
        <f>IF(('t6'!$U$67+'t6'!$V$67)&gt;0,1,0)</f>
        <v>0</v>
      </c>
      <c r="D196" s="622"/>
      <c r="E196" s="621" t="s">
        <v>323</v>
      </c>
      <c r="F196" s="621" t="e">
        <f>IF(COUNTIF(#REF!,"OK")=3,0,1)</f>
        <v>#REF!</v>
      </c>
      <c r="G196" s="548"/>
      <c r="K196" s="624"/>
    </row>
    <row r="197" spans="1:11" s="623" customFormat="1" ht="12.75">
      <c r="A197" s="620"/>
      <c r="B197" s="621" t="s">
        <v>14</v>
      </c>
      <c r="C197" s="621">
        <f>IF(('t7'!$W$66+'t7'!$X$66)&gt;0,1,0)</f>
        <v>1</v>
      </c>
      <c r="D197" s="622"/>
      <c r="E197" s="621" t="s">
        <v>19</v>
      </c>
      <c r="F197" s="621" t="e">
        <f>IF(OR(AND(#REF!=" ",#REF!=" "),AND(#REF!="OK",#REF!="OK"),AND(#REF!="E' stata dichiarata IRAP Commerciale")),0,1)</f>
        <v>#REF!</v>
      </c>
      <c r="G197" s="548"/>
      <c r="K197" s="624"/>
    </row>
    <row r="198" spans="1:11" s="623" customFormat="1" ht="12.75">
      <c r="A198" s="620"/>
      <c r="B198" s="621" t="s">
        <v>16</v>
      </c>
      <c r="C198" s="621">
        <f>IF(('t8'!$AA$66+'t8'!$AB$66)&gt;0,1,0)</f>
        <v>1</v>
      </c>
      <c r="D198" s="622"/>
      <c r="E198" s="621" t="s">
        <v>21</v>
      </c>
      <c r="F198" s="621" t="e">
        <f>IF(COUNTIF(#REF!,"ERRORE")=0,0,1)</f>
        <v>#REF!</v>
      </c>
      <c r="G198" s="548"/>
      <c r="K198" s="624"/>
    </row>
    <row r="199" spans="1:7" s="623" customFormat="1" ht="12.75">
      <c r="A199" s="620"/>
      <c r="B199" s="621" t="s">
        <v>18</v>
      </c>
      <c r="C199" s="621">
        <f>IF(('t9'!$O$66+'t9'!$P$66)&gt;0,1,0)</f>
        <v>1</v>
      </c>
      <c r="D199" s="622"/>
      <c r="E199" s="621" t="s">
        <v>23</v>
      </c>
      <c r="F199" s="621" t="e">
        <f>IF(COUNTIF(#REF!,"ERRORE")=0,0,1)</f>
        <v>#REF!</v>
      </c>
      <c r="G199" s="548"/>
    </row>
    <row r="200" spans="1:7" s="623" customFormat="1" ht="12.75">
      <c r="A200" s="620"/>
      <c r="B200" s="621" t="s">
        <v>20</v>
      </c>
      <c r="C200" s="621" t="e">
        <f>IF((#REF!+#REF!)&gt;0,1,0)</f>
        <v>#REF!</v>
      </c>
      <c r="D200" s="622"/>
      <c r="E200" s="621" t="s">
        <v>25</v>
      </c>
      <c r="F200" s="621" t="e">
        <f>IF(COUNTIF(#REF!,"ERRORE")=0,0,1)</f>
        <v>#REF!</v>
      </c>
      <c r="G200" s="548"/>
    </row>
    <row r="201" spans="1:7" s="623" customFormat="1" ht="12.75">
      <c r="A201" s="620"/>
      <c r="B201" s="621" t="s">
        <v>22</v>
      </c>
      <c r="C201" s="621">
        <f>IF(('t11'!$U$68+'t11'!$V$68)&gt;0,1,0)</f>
        <v>1</v>
      </c>
      <c r="D201" s="622"/>
      <c r="E201" s="621" t="s">
        <v>256</v>
      </c>
      <c r="F201" s="621" t="e">
        <f>IF(COUNTIF(#REF!,"ERRORE")=0,0,1)</f>
        <v>#REF!</v>
      </c>
      <c r="G201" s="548"/>
    </row>
    <row r="202" spans="1:7" s="623" customFormat="1" ht="12.75">
      <c r="A202" s="620"/>
      <c r="B202" s="621" t="s">
        <v>24</v>
      </c>
      <c r="C202" s="621">
        <f>IF(('t12'!$K$66+'t12'!$C$66)&gt;0,1,0)</f>
        <v>1</v>
      </c>
      <c r="D202" s="622"/>
      <c r="E202" s="621" t="s">
        <v>410</v>
      </c>
      <c r="F202" s="621" t="e">
        <f>IF(OR(#REF!&lt;&gt;"OK",#REF!&lt;&gt;"ok"),1,0)</f>
        <v>#REF!</v>
      </c>
      <c r="G202" s="548"/>
    </row>
    <row r="203" spans="1:7" s="623" customFormat="1" ht="12.75">
      <c r="A203" s="620"/>
      <c r="B203" s="621" t="s">
        <v>26</v>
      </c>
      <c r="C203" s="621">
        <f>IF(('t13'!$Y$66)&gt;0,1,0)</f>
        <v>1</v>
      </c>
      <c r="D203" s="622"/>
      <c r="E203" s="621" t="s">
        <v>358</v>
      </c>
      <c r="F203" s="621" t="e">
        <f>IF(COUNTIF(#REF!,"OK")=2,0,1)</f>
        <v>#REF!</v>
      </c>
      <c r="G203" s="548"/>
    </row>
    <row r="204" spans="1:7" s="623" customFormat="1" ht="12.75">
      <c r="A204" s="620"/>
      <c r="B204" s="621" t="s">
        <v>27</v>
      </c>
      <c r="C204" s="621" t="e">
        <f>IF((#REF!)&gt;0,1,0)</f>
        <v>#REF!</v>
      </c>
      <c r="D204" s="622"/>
      <c r="E204" s="621" t="s">
        <v>393</v>
      </c>
      <c r="F204" s="621" t="e">
        <f>IF(COUNTIF(#REF!,"OK")=6,0,1)</f>
        <v>#REF!</v>
      </c>
      <c r="G204" s="548"/>
    </row>
    <row r="205" spans="1:7" s="623" customFormat="1" ht="12.75">
      <c r="A205" s="620"/>
      <c r="B205" s="621" t="s">
        <v>28</v>
      </c>
      <c r="C205" s="621" t="e">
        <f>IF((#REF!+#REF!+#REF!+#REF!)&gt;0,1,0)</f>
        <v>#REF!</v>
      </c>
      <c r="D205" s="622"/>
      <c r="E205" s="621" t="s">
        <v>394</v>
      </c>
      <c r="F205" s="621" t="e">
        <f>IF(COUNTIF(#REF!,"OK")=2,0,1)</f>
        <v>#REF!</v>
      </c>
      <c r="G205" s="548"/>
    </row>
    <row r="206" spans="1:7" s="623" customFormat="1" ht="12.75">
      <c r="A206" s="620"/>
      <c r="B206" s="621" t="s">
        <v>401</v>
      </c>
      <c r="C206" s="621" t="e">
        <f>IF((#REF!+#REF!)&gt;0,1,0)</f>
        <v>#REF!</v>
      </c>
      <c r="D206" s="622"/>
      <c r="E206" s="621" t="s">
        <v>395</v>
      </c>
      <c r="F206" s="621" t="e">
        <f>IF(COUNTIF(#REF!,"OK")=1,0,1)</f>
        <v>#REF!</v>
      </c>
      <c r="G206" s="548"/>
    </row>
    <row r="207" spans="1:7" s="623" customFormat="1" ht="12.75">
      <c r="A207" s="620"/>
      <c r="B207" s="621" t="s">
        <v>322</v>
      </c>
      <c r="C207" s="621" t="e">
        <f>IF((#REF!)&gt;0,1,0)</f>
        <v>#REF!</v>
      </c>
      <c r="D207" s="622"/>
      <c r="E207" s="621" t="s">
        <v>396</v>
      </c>
      <c r="F207" s="621" t="e">
        <f>IF(COUNTIF(#REF!,"ERRORE")=0,0,1)</f>
        <v>#REF!</v>
      </c>
      <c r="G207" s="548"/>
    </row>
    <row r="208" spans="1:7" s="623" customFormat="1" ht="12.75">
      <c r="A208" s="620"/>
      <c r="B208" s="622"/>
      <c r="C208" s="622"/>
      <c r="D208" s="622"/>
      <c r="E208" s="621" t="s">
        <v>397</v>
      </c>
      <c r="F208" s="621" t="e">
        <f>IF(OR(#REF!&lt;&gt;"OK",#REF!&lt;&gt;"ok"),1,0)</f>
        <v>#REF!</v>
      </c>
      <c r="G208" s="548"/>
    </row>
    <row r="209" spans="1:7" s="623" customFormat="1" ht="12.75">
      <c r="A209" s="620"/>
      <c r="B209" s="622"/>
      <c r="C209" s="622"/>
      <c r="D209" s="622"/>
      <c r="E209" s="621" t="s">
        <v>398</v>
      </c>
      <c r="F209" s="621" t="e">
        <f>IF(OR(#REF!&lt;&gt;"OK",#REF!&lt;&gt;"ok"),1,0)</f>
        <v>#REF!</v>
      </c>
      <c r="G209" s="548"/>
    </row>
    <row r="210" spans="1:11" s="390" customFormat="1" ht="12.75">
      <c r="A210" s="620"/>
      <c r="B210" s="622"/>
      <c r="C210" s="622"/>
      <c r="D210" s="622"/>
      <c r="E210" s="622" t="s">
        <v>433</v>
      </c>
      <c r="F210" s="622">
        <f>IF(('t12'!$AK$5)&gt;0,1,0)</f>
        <v>0</v>
      </c>
      <c r="G210" s="548"/>
      <c r="H210" s="623"/>
      <c r="I210" s="623"/>
      <c r="J210" s="623"/>
      <c r="K210" s="623"/>
    </row>
    <row r="211" spans="1:7" s="390" customFormat="1" ht="12.75">
      <c r="A211" s="303"/>
      <c r="B211" s="548"/>
      <c r="C211" s="548"/>
      <c r="D211" s="548"/>
      <c r="E211" s="548"/>
      <c r="F211" s="548"/>
      <c r="G211" s="548"/>
    </row>
    <row r="212" spans="1:7" s="390" customFormat="1" ht="12.75">
      <c r="A212" s="303"/>
      <c r="B212" s="548"/>
      <c r="C212" s="548"/>
      <c r="D212" s="548"/>
      <c r="E212" s="548"/>
      <c r="F212" s="548"/>
      <c r="G212" s="548"/>
    </row>
    <row r="213" spans="1:7" s="390" customFormat="1" ht="12.75">
      <c r="A213" s="303"/>
      <c r="B213" s="548"/>
      <c r="C213" s="548"/>
      <c r="D213" s="548"/>
      <c r="E213" s="548"/>
      <c r="F213" s="548"/>
      <c r="G213" s="548"/>
    </row>
    <row r="214" spans="1:7" s="390" customFormat="1" ht="12.75">
      <c r="A214" s="303"/>
      <c r="B214" s="548"/>
      <c r="C214" s="548"/>
      <c r="D214" s="548"/>
      <c r="E214" s="548"/>
      <c r="F214" s="548"/>
      <c r="G214" s="548"/>
    </row>
    <row r="215" spans="1:7" s="390" customFormat="1" ht="12.75">
      <c r="A215" s="303"/>
      <c r="B215" s="548"/>
      <c r="C215" s="548"/>
      <c r="D215" s="548"/>
      <c r="E215" s="548"/>
      <c r="F215" s="548"/>
      <c r="G215" s="548"/>
    </row>
    <row r="216" spans="1:7" s="390" customFormat="1" ht="12.75">
      <c r="A216" s="303"/>
      <c r="B216" s="548"/>
      <c r="C216" s="548"/>
      <c r="D216" s="548"/>
      <c r="E216" s="548"/>
      <c r="F216" s="548"/>
      <c r="G216" s="548"/>
    </row>
    <row r="217" spans="1:7" s="390" customFormat="1" ht="12.75">
      <c r="A217" s="303"/>
      <c r="B217" s="548"/>
      <c r="C217" s="548"/>
      <c r="D217" s="548"/>
      <c r="E217" s="548"/>
      <c r="F217" s="548"/>
      <c r="G217" s="548"/>
    </row>
    <row r="218" spans="1:7" s="390" customFormat="1" ht="12.75">
      <c r="A218" s="303"/>
      <c r="B218" s="548"/>
      <c r="C218" s="548"/>
      <c r="D218" s="548"/>
      <c r="E218" s="548"/>
      <c r="F218" s="548"/>
      <c r="G218" s="548"/>
    </row>
    <row r="219" spans="1:7" s="390" customFormat="1" ht="12.75">
      <c r="A219" s="303"/>
      <c r="B219" s="548"/>
      <c r="C219" s="548"/>
      <c r="D219" s="548"/>
      <c r="E219" s="548"/>
      <c r="F219" s="548"/>
      <c r="G219" s="548"/>
    </row>
    <row r="220" spans="1:7" s="390" customFormat="1" ht="12.75">
      <c r="A220" s="303"/>
      <c r="B220" s="548"/>
      <c r="C220" s="548"/>
      <c r="D220" s="548"/>
      <c r="E220" s="548"/>
      <c r="F220" s="548"/>
      <c r="G220" s="548"/>
    </row>
    <row r="221" spans="1:7" s="390" customFormat="1" ht="12.75">
      <c r="A221" s="303"/>
      <c r="B221" s="548"/>
      <c r="C221" s="548"/>
      <c r="D221" s="548"/>
      <c r="E221" s="548"/>
      <c r="F221" s="548"/>
      <c r="G221" s="548"/>
    </row>
    <row r="222" spans="1:7" s="390" customFormat="1" ht="12.75">
      <c r="A222" s="303"/>
      <c r="B222" s="548"/>
      <c r="C222" s="548"/>
      <c r="D222" s="548"/>
      <c r="E222" s="548"/>
      <c r="F222" s="548"/>
      <c r="G222" s="548"/>
    </row>
    <row r="223" spans="1:7" s="390" customFormat="1" ht="12.75">
      <c r="A223" s="303"/>
      <c r="B223" s="548"/>
      <c r="C223" s="548"/>
      <c r="D223" s="548"/>
      <c r="E223" s="548"/>
      <c r="F223" s="548"/>
      <c r="G223" s="548"/>
    </row>
    <row r="224" spans="1:7" s="390" customFormat="1" ht="12.75">
      <c r="A224" s="303"/>
      <c r="B224" s="548"/>
      <c r="C224" s="548"/>
      <c r="D224" s="548"/>
      <c r="E224" s="548"/>
      <c r="F224" s="548"/>
      <c r="G224" s="548"/>
    </row>
    <row r="225" spans="1:7" s="390" customFormat="1" ht="12.75">
      <c r="A225" s="303"/>
      <c r="B225" s="548"/>
      <c r="C225" s="548"/>
      <c r="D225" s="548"/>
      <c r="E225" s="548"/>
      <c r="F225" s="548"/>
      <c r="G225" s="548"/>
    </row>
    <row r="226" spans="1:7" s="390" customFormat="1" ht="12.75">
      <c r="A226" s="303"/>
      <c r="B226" s="548"/>
      <c r="C226" s="548"/>
      <c r="D226" s="548"/>
      <c r="E226" s="548"/>
      <c r="F226" s="548"/>
      <c r="G226" s="548"/>
    </row>
    <row r="227" spans="1:7" s="390" customFormat="1" ht="12.75">
      <c r="A227" s="303"/>
      <c r="B227" s="548"/>
      <c r="C227" s="548"/>
      <c r="D227" s="548"/>
      <c r="E227" s="548"/>
      <c r="F227" s="548"/>
      <c r="G227" s="548"/>
    </row>
    <row r="228" spans="1:7" s="390" customFormat="1" ht="12.75">
      <c r="A228" s="303"/>
      <c r="B228" s="548"/>
      <c r="C228" s="548"/>
      <c r="D228" s="548"/>
      <c r="E228" s="548"/>
      <c r="F228" s="548"/>
      <c r="G228" s="548"/>
    </row>
    <row r="229" spans="1:7" s="390" customFormat="1" ht="12.75">
      <c r="A229" s="303"/>
      <c r="B229" s="548"/>
      <c r="C229" s="548"/>
      <c r="D229" s="548"/>
      <c r="E229" s="548"/>
      <c r="F229" s="548"/>
      <c r="G229" s="548"/>
    </row>
    <row r="230" spans="1:7" s="390" customFormat="1" ht="12.75">
      <c r="A230" s="303"/>
      <c r="B230" s="548"/>
      <c r="C230" s="548"/>
      <c r="D230" s="548"/>
      <c r="E230" s="548"/>
      <c r="F230" s="548"/>
      <c r="G230" s="548"/>
    </row>
    <row r="231" spans="1:7" s="390" customFormat="1" ht="12.75">
      <c r="A231" s="303"/>
      <c r="B231" s="548"/>
      <c r="C231" s="548"/>
      <c r="D231" s="548"/>
      <c r="E231" s="548"/>
      <c r="F231" s="548"/>
      <c r="G231" s="548"/>
    </row>
    <row r="232" spans="1:7" s="390" customFormat="1" ht="12.75">
      <c r="A232" s="303"/>
      <c r="B232" s="548"/>
      <c r="C232" s="548"/>
      <c r="D232" s="548"/>
      <c r="E232" s="548"/>
      <c r="F232" s="548"/>
      <c r="G232" s="548"/>
    </row>
    <row r="233" spans="1:7" s="390" customFormat="1" ht="12.75">
      <c r="A233" s="303"/>
      <c r="B233" s="548"/>
      <c r="C233" s="548"/>
      <c r="D233" s="548"/>
      <c r="E233" s="548"/>
      <c r="F233" s="548"/>
      <c r="G233" s="548"/>
    </row>
    <row r="234" spans="1:7" s="390" customFormat="1" ht="12.75">
      <c r="A234" s="303"/>
      <c r="B234" s="548"/>
      <c r="C234" s="548"/>
      <c r="D234" s="548"/>
      <c r="E234" s="548"/>
      <c r="F234" s="548"/>
      <c r="G234" s="548"/>
    </row>
    <row r="235" spans="1:7" s="390" customFormat="1" ht="12.75">
      <c r="A235" s="303"/>
      <c r="B235" s="548"/>
      <c r="C235" s="548"/>
      <c r="D235" s="548"/>
      <c r="E235" s="548"/>
      <c r="F235" s="548"/>
      <c r="G235" s="548"/>
    </row>
    <row r="236" spans="1:7" s="390" customFormat="1" ht="12.75">
      <c r="A236" s="303"/>
      <c r="B236" s="548"/>
      <c r="C236" s="548"/>
      <c r="D236" s="548"/>
      <c r="E236" s="548"/>
      <c r="F236" s="548"/>
      <c r="G236" s="548"/>
    </row>
    <row r="237" spans="1:7" s="390" customFormat="1" ht="12.75">
      <c r="A237" s="303"/>
      <c r="B237" s="548"/>
      <c r="C237" s="548"/>
      <c r="D237" s="548"/>
      <c r="E237" s="548"/>
      <c r="F237" s="548"/>
      <c r="G237" s="548"/>
    </row>
    <row r="238" spans="1:7" s="390" customFormat="1" ht="12.75">
      <c r="A238" s="303"/>
      <c r="B238" s="548"/>
      <c r="C238" s="548"/>
      <c r="D238" s="548"/>
      <c r="E238" s="548"/>
      <c r="F238" s="548"/>
      <c r="G238" s="548"/>
    </row>
    <row r="239" spans="1:7" s="390" customFormat="1" ht="12.75">
      <c r="A239" s="303"/>
      <c r="B239" s="548"/>
      <c r="C239" s="548"/>
      <c r="D239" s="548"/>
      <c r="E239" s="548"/>
      <c r="F239" s="548"/>
      <c r="G239" s="548"/>
    </row>
    <row r="240" spans="1:7" s="390" customFormat="1" ht="12.75">
      <c r="A240" s="303"/>
      <c r="B240" s="548"/>
      <c r="C240" s="548"/>
      <c r="D240" s="548"/>
      <c r="E240" s="548"/>
      <c r="F240" s="548"/>
      <c r="G240" s="548"/>
    </row>
    <row r="241" spans="1:7" s="390" customFormat="1" ht="12.75">
      <c r="A241" s="303"/>
      <c r="B241" s="548"/>
      <c r="C241" s="548"/>
      <c r="D241" s="548"/>
      <c r="E241" s="548"/>
      <c r="F241" s="548"/>
      <c r="G241" s="548"/>
    </row>
    <row r="242" spans="1:7" s="390" customFormat="1" ht="12.75">
      <c r="A242" s="303"/>
      <c r="B242" s="548"/>
      <c r="C242" s="548"/>
      <c r="D242" s="548"/>
      <c r="E242" s="548"/>
      <c r="F242" s="548"/>
      <c r="G242" s="548"/>
    </row>
    <row r="243" spans="1:7" s="390" customFormat="1" ht="12.75">
      <c r="A243" s="303"/>
      <c r="B243" s="548"/>
      <c r="C243" s="548"/>
      <c r="D243" s="548"/>
      <c r="E243" s="548"/>
      <c r="F243" s="548"/>
      <c r="G243" s="548"/>
    </row>
    <row r="244" spans="1:7" s="390" customFormat="1" ht="12.75">
      <c r="A244" s="303"/>
      <c r="B244" s="548"/>
      <c r="C244" s="548"/>
      <c r="D244" s="548"/>
      <c r="E244" s="548"/>
      <c r="F244" s="548"/>
      <c r="G244" s="548"/>
    </row>
    <row r="245" spans="1:7" s="390" customFormat="1" ht="12.75">
      <c r="A245" s="303"/>
      <c r="B245" s="548"/>
      <c r="C245" s="548"/>
      <c r="D245" s="548"/>
      <c r="E245" s="548"/>
      <c r="F245" s="548"/>
      <c r="G245" s="548"/>
    </row>
    <row r="246" spans="1:7" s="390" customFormat="1" ht="12.75">
      <c r="A246" s="303"/>
      <c r="B246" s="548"/>
      <c r="C246" s="548"/>
      <c r="D246" s="548"/>
      <c r="E246" s="548"/>
      <c r="F246" s="548"/>
      <c r="G246" s="548"/>
    </row>
    <row r="247" spans="1:7" s="390" customFormat="1" ht="12.75">
      <c r="A247" s="303"/>
      <c r="B247" s="548"/>
      <c r="C247" s="548"/>
      <c r="D247" s="548"/>
      <c r="E247" s="548"/>
      <c r="F247" s="548"/>
      <c r="G247" s="548"/>
    </row>
    <row r="248" spans="1:7" s="390" customFormat="1" ht="12.75">
      <c r="A248" s="303"/>
      <c r="B248" s="548"/>
      <c r="C248" s="548"/>
      <c r="D248" s="548"/>
      <c r="E248" s="548"/>
      <c r="F248" s="548"/>
      <c r="G248" s="548"/>
    </row>
    <row r="249" spans="1:7" s="390" customFormat="1" ht="12.75">
      <c r="A249" s="303"/>
      <c r="B249" s="548"/>
      <c r="C249" s="548"/>
      <c r="D249" s="548"/>
      <c r="E249" s="548"/>
      <c r="F249" s="548"/>
      <c r="G249" s="548"/>
    </row>
    <row r="250" spans="1:7" s="390" customFormat="1" ht="12.75">
      <c r="A250" s="303"/>
      <c r="B250" s="548"/>
      <c r="C250" s="548"/>
      <c r="D250" s="548"/>
      <c r="E250" s="548"/>
      <c r="F250" s="548"/>
      <c r="G250" s="548"/>
    </row>
    <row r="251" spans="1:7" s="390" customFormat="1" ht="12.75">
      <c r="A251" s="303"/>
      <c r="B251" s="548"/>
      <c r="C251" s="548"/>
      <c r="D251" s="548"/>
      <c r="E251" s="548"/>
      <c r="F251" s="548"/>
      <c r="G251" s="548"/>
    </row>
    <row r="252" spans="1:7" s="390" customFormat="1" ht="12.75">
      <c r="A252" s="303"/>
      <c r="B252" s="548"/>
      <c r="C252" s="548"/>
      <c r="D252" s="548"/>
      <c r="E252" s="548"/>
      <c r="F252" s="548"/>
      <c r="G252" s="548"/>
    </row>
    <row r="253" spans="1:7" s="390" customFormat="1" ht="12.75">
      <c r="A253" s="303"/>
      <c r="B253" s="548"/>
      <c r="C253" s="548"/>
      <c r="D253" s="548"/>
      <c r="E253" s="548"/>
      <c r="F253" s="548"/>
      <c r="G253" s="548"/>
    </row>
    <row r="254" spans="1:7" s="390" customFormat="1" ht="12.75">
      <c r="A254" s="303"/>
      <c r="B254" s="548"/>
      <c r="C254" s="548"/>
      <c r="D254" s="548"/>
      <c r="E254" s="548"/>
      <c r="F254" s="548"/>
      <c r="G254" s="548"/>
    </row>
    <row r="255" spans="1:7" s="390" customFormat="1" ht="12.75">
      <c r="A255" s="303"/>
      <c r="B255" s="548"/>
      <c r="C255" s="548"/>
      <c r="D255" s="548"/>
      <c r="E255" s="548"/>
      <c r="F255" s="548"/>
      <c r="G255" s="548"/>
    </row>
    <row r="256" spans="1:7" s="390" customFormat="1" ht="12.75">
      <c r="A256" s="303"/>
      <c r="B256" s="548"/>
      <c r="C256" s="548"/>
      <c r="D256" s="548"/>
      <c r="E256" s="548"/>
      <c r="F256" s="548"/>
      <c r="G256" s="548"/>
    </row>
    <row r="257" spans="1:7" s="390" customFormat="1" ht="12.75">
      <c r="A257" s="303"/>
      <c r="B257" s="548"/>
      <c r="C257" s="548"/>
      <c r="D257" s="548"/>
      <c r="E257" s="548"/>
      <c r="F257" s="548"/>
      <c r="G257" s="548"/>
    </row>
    <row r="258" spans="1:7" s="390" customFormat="1" ht="12.75">
      <c r="A258" s="303"/>
      <c r="B258" s="548"/>
      <c r="C258" s="548"/>
      <c r="D258" s="548"/>
      <c r="E258" s="548"/>
      <c r="F258" s="548"/>
      <c r="G258" s="548"/>
    </row>
    <row r="259" spans="1:7" s="390" customFormat="1" ht="12.75">
      <c r="A259" s="303"/>
      <c r="B259" s="548"/>
      <c r="C259" s="548"/>
      <c r="D259" s="548"/>
      <c r="E259" s="548"/>
      <c r="F259" s="548"/>
      <c r="G259" s="548"/>
    </row>
    <row r="260" spans="1:7" s="390" customFormat="1" ht="12.75">
      <c r="A260" s="303"/>
      <c r="B260" s="548"/>
      <c r="C260" s="548"/>
      <c r="D260" s="548"/>
      <c r="E260" s="548"/>
      <c r="F260" s="548"/>
      <c r="G260" s="548"/>
    </row>
    <row r="261" spans="1:7" s="390" customFormat="1" ht="12.75">
      <c r="A261" s="303"/>
      <c r="B261" s="548"/>
      <c r="C261" s="548"/>
      <c r="D261" s="548"/>
      <c r="E261" s="548"/>
      <c r="F261" s="548"/>
      <c r="G261" s="548"/>
    </row>
    <row r="262" spans="1:7" s="390" customFormat="1" ht="12.75">
      <c r="A262" s="303"/>
      <c r="B262" s="548"/>
      <c r="C262" s="548"/>
      <c r="D262" s="548"/>
      <c r="E262" s="548"/>
      <c r="F262" s="548"/>
      <c r="G262" s="548"/>
    </row>
    <row r="263" spans="1:7" s="390" customFormat="1" ht="12.75">
      <c r="A263" s="303"/>
      <c r="B263" s="548"/>
      <c r="C263" s="548"/>
      <c r="D263" s="548"/>
      <c r="E263" s="548"/>
      <c r="F263" s="548"/>
      <c r="G263" s="548"/>
    </row>
    <row r="264" spans="1:7" s="390" customFormat="1" ht="12.75">
      <c r="A264" s="303"/>
      <c r="B264" s="548"/>
      <c r="C264" s="548"/>
      <c r="D264" s="548"/>
      <c r="E264" s="548"/>
      <c r="F264" s="548"/>
      <c r="G264" s="548"/>
    </row>
    <row r="265" spans="1:7" s="390" customFormat="1" ht="12.75">
      <c r="A265" s="303"/>
      <c r="B265" s="548"/>
      <c r="C265" s="548"/>
      <c r="D265" s="548"/>
      <c r="E265" s="548"/>
      <c r="F265" s="548"/>
      <c r="G265" s="548"/>
    </row>
    <row r="266" spans="1:7" s="390" customFormat="1" ht="12.75">
      <c r="A266" s="303"/>
      <c r="B266" s="548"/>
      <c r="C266" s="548"/>
      <c r="D266" s="548"/>
      <c r="E266" s="548"/>
      <c r="F266" s="548"/>
      <c r="G266" s="548"/>
    </row>
    <row r="267" spans="1:7" s="390" customFormat="1" ht="12.75">
      <c r="A267" s="303"/>
      <c r="B267" s="548"/>
      <c r="C267" s="548"/>
      <c r="D267" s="548"/>
      <c r="E267" s="548"/>
      <c r="F267" s="548"/>
      <c r="G267" s="548"/>
    </row>
    <row r="268" spans="1:7" s="390" customFormat="1" ht="12.75">
      <c r="A268" s="303"/>
      <c r="B268" s="548"/>
      <c r="C268" s="548"/>
      <c r="D268" s="548"/>
      <c r="E268" s="548"/>
      <c r="F268" s="548"/>
      <c r="G268" s="548"/>
    </row>
    <row r="269" spans="1:7" s="390" customFormat="1" ht="12.75">
      <c r="A269" s="303"/>
      <c r="B269" s="548"/>
      <c r="C269" s="548"/>
      <c r="D269" s="548"/>
      <c r="E269" s="548"/>
      <c r="F269" s="548"/>
      <c r="G269" s="548"/>
    </row>
    <row r="270" spans="1:7" s="390" customFormat="1" ht="12.75">
      <c r="A270" s="303"/>
      <c r="B270" s="548"/>
      <c r="C270" s="548"/>
      <c r="D270" s="548"/>
      <c r="E270" s="548"/>
      <c r="F270" s="548"/>
      <c r="G270" s="548"/>
    </row>
    <row r="271" spans="1:7" s="390" customFormat="1" ht="12.75">
      <c r="A271" s="303"/>
      <c r="B271" s="548"/>
      <c r="C271" s="548"/>
      <c r="D271" s="548"/>
      <c r="E271" s="548"/>
      <c r="F271" s="548"/>
      <c r="G271" s="548"/>
    </row>
    <row r="272" spans="1:7" s="390" customFormat="1" ht="12.75">
      <c r="A272" s="303"/>
      <c r="B272" s="548"/>
      <c r="C272" s="548"/>
      <c r="D272" s="548"/>
      <c r="E272" s="548"/>
      <c r="F272" s="548"/>
      <c r="G272" s="548"/>
    </row>
    <row r="273" spans="1:7" s="390" customFormat="1" ht="12.75">
      <c r="A273" s="303"/>
      <c r="B273" s="548"/>
      <c r="C273" s="548"/>
      <c r="D273" s="548"/>
      <c r="E273" s="548"/>
      <c r="F273" s="548"/>
      <c r="G273" s="548"/>
    </row>
    <row r="274" spans="1:7" s="390" customFormat="1" ht="12.75">
      <c r="A274" s="303"/>
      <c r="B274" s="548"/>
      <c r="C274" s="548"/>
      <c r="D274" s="548"/>
      <c r="E274" s="548"/>
      <c r="F274" s="548"/>
      <c r="G274" s="548"/>
    </row>
    <row r="275" spans="1:7" s="390" customFormat="1" ht="12.75">
      <c r="A275" s="303"/>
      <c r="B275" s="548"/>
      <c r="C275" s="548"/>
      <c r="D275" s="548"/>
      <c r="E275" s="548"/>
      <c r="F275" s="548"/>
      <c r="G275" s="548"/>
    </row>
    <row r="276" spans="1:7" s="390" customFormat="1" ht="12.75">
      <c r="A276" s="303"/>
      <c r="B276" s="548"/>
      <c r="C276" s="548"/>
      <c r="D276" s="548"/>
      <c r="E276" s="548"/>
      <c r="F276" s="548"/>
      <c r="G276" s="548"/>
    </row>
    <row r="277" spans="1:7" s="390" customFormat="1" ht="12.75">
      <c r="A277" s="303"/>
      <c r="B277" s="548"/>
      <c r="C277" s="548"/>
      <c r="D277" s="548"/>
      <c r="E277" s="548"/>
      <c r="F277" s="548"/>
      <c r="G277" s="548"/>
    </row>
    <row r="278" spans="1:7" s="390" customFormat="1" ht="12.75">
      <c r="A278" s="303"/>
      <c r="B278" s="548"/>
      <c r="C278" s="548"/>
      <c r="D278" s="548"/>
      <c r="E278" s="548"/>
      <c r="F278" s="548"/>
      <c r="G278" s="548"/>
    </row>
    <row r="279" spans="1:7" s="390" customFormat="1" ht="12.75">
      <c r="A279" s="303"/>
      <c r="B279" s="548"/>
      <c r="C279" s="548"/>
      <c r="D279" s="548"/>
      <c r="E279" s="548"/>
      <c r="F279" s="548"/>
      <c r="G279" s="548"/>
    </row>
    <row r="280" spans="1:7" s="390" customFormat="1" ht="12.75">
      <c r="A280" s="303"/>
      <c r="B280" s="548"/>
      <c r="C280" s="548"/>
      <c r="D280" s="548"/>
      <c r="E280" s="548"/>
      <c r="F280" s="548"/>
      <c r="G280" s="548"/>
    </row>
    <row r="281" spans="1:7" s="390" customFormat="1" ht="12.75">
      <c r="A281" s="303"/>
      <c r="B281" s="548"/>
      <c r="C281" s="548"/>
      <c r="D281" s="548"/>
      <c r="E281" s="548"/>
      <c r="F281" s="548"/>
      <c r="G281" s="548"/>
    </row>
    <row r="282" spans="1:7" s="390" customFormat="1" ht="12.75">
      <c r="A282" s="303"/>
      <c r="B282" s="548"/>
      <c r="C282" s="548"/>
      <c r="D282" s="548"/>
      <c r="E282" s="548"/>
      <c r="F282" s="548"/>
      <c r="G282" s="548"/>
    </row>
    <row r="283" spans="1:7" s="390" customFormat="1" ht="12.75">
      <c r="A283" s="303"/>
      <c r="B283" s="548"/>
      <c r="C283" s="548"/>
      <c r="D283" s="548"/>
      <c r="E283" s="548"/>
      <c r="F283" s="548"/>
      <c r="G283" s="548"/>
    </row>
    <row r="284" spans="1:7" s="390" customFormat="1" ht="12.75">
      <c r="A284" s="303"/>
      <c r="B284" s="548"/>
      <c r="C284" s="548"/>
      <c r="D284" s="548"/>
      <c r="E284" s="548"/>
      <c r="F284" s="548"/>
      <c r="G284" s="548"/>
    </row>
    <row r="285" spans="1:7" s="390" customFormat="1" ht="12.75">
      <c r="A285" s="303"/>
      <c r="B285" s="548"/>
      <c r="C285" s="548"/>
      <c r="D285" s="548"/>
      <c r="E285" s="548"/>
      <c r="F285" s="548"/>
      <c r="G285" s="548"/>
    </row>
    <row r="286" spans="1:7" s="390" customFormat="1" ht="12.75">
      <c r="A286" s="303"/>
      <c r="B286" s="548"/>
      <c r="C286" s="548"/>
      <c r="D286" s="548"/>
      <c r="E286" s="548"/>
      <c r="F286" s="548"/>
      <c r="G286" s="548"/>
    </row>
    <row r="287" spans="1:7" s="390" customFormat="1" ht="12.75">
      <c r="A287" s="303"/>
      <c r="B287" s="548"/>
      <c r="C287" s="548"/>
      <c r="D287" s="548"/>
      <c r="E287" s="548"/>
      <c r="F287" s="548"/>
      <c r="G287" s="548"/>
    </row>
    <row r="288" spans="1:7" s="390" customFormat="1" ht="12.75">
      <c r="A288" s="303"/>
      <c r="B288" s="548"/>
      <c r="C288" s="548"/>
      <c r="D288" s="548"/>
      <c r="E288" s="548"/>
      <c r="F288" s="548"/>
      <c r="G288" s="548"/>
    </row>
    <row r="289" spans="1:7" s="390" customFormat="1" ht="12.75">
      <c r="A289" s="303"/>
      <c r="B289" s="548"/>
      <c r="C289" s="548"/>
      <c r="D289" s="548"/>
      <c r="E289" s="548"/>
      <c r="F289" s="548"/>
      <c r="G289" s="548"/>
    </row>
    <row r="290" spans="1:7" s="390" customFormat="1" ht="12.75">
      <c r="A290" s="303"/>
      <c r="B290" s="548"/>
      <c r="C290" s="548"/>
      <c r="D290" s="548"/>
      <c r="E290" s="548"/>
      <c r="F290" s="548"/>
      <c r="G290" s="548"/>
    </row>
    <row r="291" spans="1:7" s="390" customFormat="1" ht="12.75">
      <c r="A291" s="303"/>
      <c r="B291" s="548"/>
      <c r="C291" s="548"/>
      <c r="D291" s="548"/>
      <c r="E291" s="548"/>
      <c r="F291" s="548"/>
      <c r="G291" s="548"/>
    </row>
    <row r="292" spans="1:7" s="390" customFormat="1" ht="12.75">
      <c r="A292" s="303"/>
      <c r="B292" s="548"/>
      <c r="C292" s="548"/>
      <c r="D292" s="548"/>
      <c r="E292" s="548"/>
      <c r="F292" s="548"/>
      <c r="G292" s="548"/>
    </row>
    <row r="293" spans="1:7" s="390" customFormat="1" ht="12.75">
      <c r="A293" s="303"/>
      <c r="B293" s="548"/>
      <c r="C293" s="548"/>
      <c r="D293" s="548"/>
      <c r="E293" s="548"/>
      <c r="F293" s="548"/>
      <c r="G293" s="548"/>
    </row>
    <row r="294" spans="1:7" s="390" customFormat="1" ht="12.75">
      <c r="A294" s="303"/>
      <c r="B294" s="548"/>
      <c r="C294" s="548"/>
      <c r="D294" s="548"/>
      <c r="E294" s="548"/>
      <c r="F294" s="548"/>
      <c r="G294" s="548"/>
    </row>
    <row r="295" spans="1:7" s="390" customFormat="1" ht="12.75">
      <c r="A295" s="303"/>
      <c r="B295" s="548"/>
      <c r="C295" s="548"/>
      <c r="D295" s="548"/>
      <c r="E295" s="548"/>
      <c r="F295" s="548"/>
      <c r="G295" s="548"/>
    </row>
    <row r="296" spans="1:7" s="390" customFormat="1" ht="12.75">
      <c r="A296" s="303"/>
      <c r="B296" s="548"/>
      <c r="C296" s="548"/>
      <c r="D296" s="548"/>
      <c r="E296" s="548"/>
      <c r="F296" s="548"/>
      <c r="G296" s="548"/>
    </row>
    <row r="297" spans="1:7" s="390" customFormat="1" ht="12.75">
      <c r="A297" s="303"/>
      <c r="B297" s="548"/>
      <c r="C297" s="548"/>
      <c r="D297" s="548"/>
      <c r="E297" s="548"/>
      <c r="F297" s="548"/>
      <c r="G297" s="548"/>
    </row>
    <row r="298" spans="1:7" s="390" customFormat="1" ht="12.75">
      <c r="A298" s="303"/>
      <c r="B298" s="548"/>
      <c r="C298" s="548"/>
      <c r="D298" s="548"/>
      <c r="E298" s="548"/>
      <c r="F298" s="548"/>
      <c r="G298" s="548"/>
    </row>
    <row r="299" spans="1:7" s="390" customFormat="1" ht="12.75">
      <c r="A299" s="303"/>
      <c r="B299" s="548"/>
      <c r="C299" s="548"/>
      <c r="D299" s="548"/>
      <c r="E299" s="548"/>
      <c r="F299" s="548"/>
      <c r="G299" s="548"/>
    </row>
    <row r="300" spans="1:7" s="390" customFormat="1" ht="12.75">
      <c r="A300" s="303"/>
      <c r="B300" s="548"/>
      <c r="C300" s="548"/>
      <c r="D300" s="548"/>
      <c r="E300" s="548"/>
      <c r="F300" s="548"/>
      <c r="G300" s="548"/>
    </row>
    <row r="301" spans="1:7" s="390" customFormat="1" ht="12.75">
      <c r="A301" s="303"/>
      <c r="B301" s="548"/>
      <c r="C301" s="548"/>
      <c r="D301" s="548"/>
      <c r="E301" s="548"/>
      <c r="F301" s="548"/>
      <c r="G301" s="548"/>
    </row>
    <row r="302" spans="1:7" s="390" customFormat="1" ht="12.75">
      <c r="A302" s="303"/>
      <c r="B302" s="548"/>
      <c r="C302" s="548"/>
      <c r="D302" s="548"/>
      <c r="E302" s="548"/>
      <c r="F302" s="548"/>
      <c r="G302" s="548"/>
    </row>
    <row r="303" spans="1:7" s="390" customFormat="1" ht="12.75">
      <c r="A303" s="303"/>
      <c r="B303" s="548"/>
      <c r="C303" s="548"/>
      <c r="D303" s="548"/>
      <c r="E303" s="548"/>
      <c r="F303" s="548"/>
      <c r="G303" s="548"/>
    </row>
    <row r="304" spans="1:7" s="390" customFormat="1" ht="12.75">
      <c r="A304" s="303"/>
      <c r="B304" s="548"/>
      <c r="C304" s="548"/>
      <c r="D304" s="548"/>
      <c r="E304" s="548"/>
      <c r="F304" s="548"/>
      <c r="G304" s="548"/>
    </row>
    <row r="305" spans="1:7" s="390" customFormat="1" ht="12.75">
      <c r="A305" s="303"/>
      <c r="B305" s="548"/>
      <c r="C305" s="548"/>
      <c r="D305" s="548"/>
      <c r="E305" s="548"/>
      <c r="F305" s="548"/>
      <c r="G305" s="548"/>
    </row>
    <row r="306" spans="1:7" s="390" customFormat="1" ht="12.75">
      <c r="A306" s="303"/>
      <c r="B306" s="548"/>
      <c r="C306" s="548"/>
      <c r="D306" s="548"/>
      <c r="E306" s="548"/>
      <c r="F306" s="548"/>
      <c r="G306" s="548"/>
    </row>
    <row r="307" spans="1:7" s="390" customFormat="1" ht="12.75">
      <c r="A307" s="303"/>
      <c r="B307" s="548"/>
      <c r="C307" s="548"/>
      <c r="D307" s="548"/>
      <c r="E307" s="548"/>
      <c r="F307" s="548"/>
      <c r="G307" s="548"/>
    </row>
    <row r="308" spans="1:7" s="390" customFormat="1" ht="12.75">
      <c r="A308" s="303"/>
      <c r="B308" s="548"/>
      <c r="C308" s="548"/>
      <c r="D308" s="548"/>
      <c r="E308" s="548"/>
      <c r="F308" s="548"/>
      <c r="G308" s="548"/>
    </row>
    <row r="309" spans="1:7" s="390" customFormat="1" ht="12.75">
      <c r="A309" s="303"/>
      <c r="B309" s="548"/>
      <c r="C309" s="548"/>
      <c r="D309" s="548"/>
      <c r="E309" s="548"/>
      <c r="F309" s="548"/>
      <c r="G309" s="548"/>
    </row>
    <row r="310" spans="1:7" s="390" customFormat="1" ht="12.75">
      <c r="A310" s="303"/>
      <c r="B310" s="548"/>
      <c r="C310" s="548"/>
      <c r="D310" s="548"/>
      <c r="E310" s="548"/>
      <c r="F310" s="548"/>
      <c r="G310" s="548"/>
    </row>
    <row r="311" spans="1:7" s="390" customFormat="1" ht="12.75">
      <c r="A311" s="303"/>
      <c r="B311" s="548"/>
      <c r="C311" s="548"/>
      <c r="D311" s="548"/>
      <c r="E311" s="548"/>
      <c r="F311" s="548"/>
      <c r="G311" s="548"/>
    </row>
    <row r="312" spans="1:7" s="390" customFormat="1" ht="12.75">
      <c r="A312" s="303"/>
      <c r="B312" s="548"/>
      <c r="C312" s="548"/>
      <c r="D312" s="548"/>
      <c r="E312" s="548"/>
      <c r="F312" s="548"/>
      <c r="G312" s="548"/>
    </row>
    <row r="313" spans="1:7" s="390" customFormat="1" ht="12.75">
      <c r="A313" s="303"/>
      <c r="B313" s="548"/>
      <c r="C313" s="548"/>
      <c r="D313" s="548"/>
      <c r="E313" s="548"/>
      <c r="F313" s="548"/>
      <c r="G313" s="548"/>
    </row>
    <row r="314" spans="1:7" s="390" customFormat="1" ht="12.75">
      <c r="A314" s="303"/>
      <c r="B314" s="548"/>
      <c r="C314" s="548"/>
      <c r="D314" s="548"/>
      <c r="E314" s="548"/>
      <c r="F314" s="548"/>
      <c r="G314" s="548"/>
    </row>
    <row r="315" spans="1:7" s="390" customFormat="1" ht="12.75">
      <c r="A315" s="303"/>
      <c r="B315" s="548"/>
      <c r="C315" s="548"/>
      <c r="D315" s="548"/>
      <c r="E315" s="548"/>
      <c r="F315" s="548"/>
      <c r="G315" s="548"/>
    </row>
    <row r="316" spans="1:7" s="390" customFormat="1" ht="12.75">
      <c r="A316" s="303"/>
      <c r="B316" s="548"/>
      <c r="C316" s="548"/>
      <c r="D316" s="548"/>
      <c r="E316" s="548"/>
      <c r="F316" s="548"/>
      <c r="G316" s="548"/>
    </row>
    <row r="317" spans="1:7" s="390" customFormat="1" ht="12.75">
      <c r="A317" s="303"/>
      <c r="B317" s="548"/>
      <c r="C317" s="548"/>
      <c r="D317" s="548"/>
      <c r="E317" s="548"/>
      <c r="F317" s="548"/>
      <c r="G317" s="548"/>
    </row>
    <row r="318" spans="1:7" s="390" customFormat="1" ht="12.75">
      <c r="A318" s="303"/>
      <c r="B318" s="548"/>
      <c r="C318" s="548"/>
      <c r="D318" s="548"/>
      <c r="E318" s="548"/>
      <c r="F318" s="548"/>
      <c r="G318" s="548"/>
    </row>
    <row r="319" spans="1:7" s="390" customFormat="1" ht="12.75">
      <c r="A319" s="303"/>
      <c r="B319" s="548"/>
      <c r="C319" s="548"/>
      <c r="D319" s="548"/>
      <c r="E319" s="548"/>
      <c r="F319" s="548"/>
      <c r="G319" s="548"/>
    </row>
    <row r="320" spans="1:7" s="390" customFormat="1" ht="12.75">
      <c r="A320" s="303"/>
      <c r="B320" s="548"/>
      <c r="C320" s="548"/>
      <c r="D320" s="548"/>
      <c r="E320" s="548"/>
      <c r="F320" s="548"/>
      <c r="G320" s="548"/>
    </row>
    <row r="321" spans="1:7" s="390" customFormat="1" ht="12.75">
      <c r="A321" s="303"/>
      <c r="B321" s="548"/>
      <c r="C321" s="548"/>
      <c r="D321" s="548"/>
      <c r="E321" s="548"/>
      <c r="F321" s="548"/>
      <c r="G321" s="548"/>
    </row>
    <row r="322" spans="1:7" s="390" customFormat="1" ht="12.75">
      <c r="A322" s="303"/>
      <c r="B322" s="548"/>
      <c r="C322" s="548"/>
      <c r="D322" s="548"/>
      <c r="E322" s="548"/>
      <c r="F322" s="548"/>
      <c r="G322" s="548"/>
    </row>
    <row r="323" spans="1:7" s="390" customFormat="1" ht="12.75">
      <c r="A323" s="303"/>
      <c r="B323" s="548"/>
      <c r="C323" s="548"/>
      <c r="D323" s="548"/>
      <c r="E323" s="548"/>
      <c r="F323" s="548"/>
      <c r="G323" s="548"/>
    </row>
    <row r="324" spans="1:7" s="390" customFormat="1" ht="12.75">
      <c r="A324" s="303"/>
      <c r="B324" s="548"/>
      <c r="C324" s="548"/>
      <c r="D324" s="548"/>
      <c r="E324" s="548"/>
      <c r="F324" s="548"/>
      <c r="G324" s="548"/>
    </row>
    <row r="325" spans="1:7" s="390" customFormat="1" ht="12.75">
      <c r="A325" s="303"/>
      <c r="B325" s="548"/>
      <c r="C325" s="548"/>
      <c r="D325" s="548"/>
      <c r="E325" s="548"/>
      <c r="F325" s="548"/>
      <c r="G325" s="548"/>
    </row>
    <row r="326" spans="1:7" s="390" customFormat="1" ht="12.75">
      <c r="A326" s="303"/>
      <c r="B326" s="548"/>
      <c r="C326" s="548"/>
      <c r="D326" s="548"/>
      <c r="E326" s="548"/>
      <c r="F326" s="548"/>
      <c r="G326" s="548"/>
    </row>
    <row r="327" spans="1:7" s="390" customFormat="1" ht="12.75">
      <c r="A327" s="303"/>
      <c r="B327" s="548"/>
      <c r="C327" s="548"/>
      <c r="D327" s="548"/>
      <c r="E327" s="548"/>
      <c r="F327" s="548"/>
      <c r="G327" s="548"/>
    </row>
    <row r="328" spans="1:7" s="390" customFormat="1" ht="12.75">
      <c r="A328" s="303"/>
      <c r="B328" s="548"/>
      <c r="C328" s="548"/>
      <c r="D328" s="548"/>
      <c r="E328" s="548"/>
      <c r="F328" s="548"/>
      <c r="G328" s="548"/>
    </row>
    <row r="329" spans="1:7" s="390" customFormat="1" ht="12.75">
      <c r="A329" s="389"/>
      <c r="B329" s="305"/>
      <c r="C329" s="305"/>
      <c r="D329" s="305"/>
      <c r="E329" s="305"/>
      <c r="F329" s="305"/>
      <c r="G329" s="305"/>
    </row>
    <row r="330" spans="1:7" s="390" customFormat="1" ht="12.75">
      <c r="A330" s="389"/>
      <c r="B330" s="305"/>
      <c r="C330" s="305"/>
      <c r="D330" s="305"/>
      <c r="E330" s="305"/>
      <c r="F330" s="305"/>
      <c r="G330" s="305"/>
    </row>
    <row r="331" spans="2:11" ht="12.75">
      <c r="B331" s="305"/>
      <c r="C331" s="305"/>
      <c r="E331" s="305"/>
      <c r="F331" s="305"/>
      <c r="G331" s="305"/>
      <c r="H331" s="390"/>
      <c r="I331" s="390"/>
      <c r="J331" s="390"/>
      <c r="K331" s="390"/>
    </row>
    <row r="332" spans="2:3" ht="12.75">
      <c r="B332" s="305"/>
      <c r="C332" s="305"/>
    </row>
  </sheetData>
  <sheetProtection password="EA98" sheet="1" formatColumns="0" selectLockedCells="1"/>
  <mergeCells count="77">
    <mergeCell ref="B139:F139"/>
    <mergeCell ref="B142:F142"/>
    <mergeCell ref="B145:F145"/>
    <mergeCell ref="F25:G25"/>
    <mergeCell ref="B109:F109"/>
    <mergeCell ref="B127:F127"/>
    <mergeCell ref="B130:F130"/>
    <mergeCell ref="B133:F133"/>
    <mergeCell ref="B136:F136"/>
    <mergeCell ref="B115:F115"/>
    <mergeCell ref="B118:F118"/>
    <mergeCell ref="B121:F121"/>
    <mergeCell ref="B24:C24"/>
    <mergeCell ref="D24:E24"/>
    <mergeCell ref="F26:G26"/>
    <mergeCell ref="B26:C26"/>
    <mergeCell ref="D26:E26"/>
    <mergeCell ref="D25:E25"/>
    <mergeCell ref="B91:F91"/>
    <mergeCell ref="B97:F97"/>
    <mergeCell ref="B174:G174"/>
    <mergeCell ref="B112:F112"/>
    <mergeCell ref="B36:G36"/>
    <mergeCell ref="B30:G30"/>
    <mergeCell ref="B103:F103"/>
    <mergeCell ref="B124:F124"/>
    <mergeCell ref="B56:F56"/>
    <mergeCell ref="B44:E44"/>
    <mergeCell ref="B59:F59"/>
    <mergeCell ref="B100:F100"/>
    <mergeCell ref="B23:C23"/>
    <mergeCell ref="B50:E50"/>
    <mergeCell ref="F22:G22"/>
    <mergeCell ref="D23:E23"/>
    <mergeCell ref="F24:G24"/>
    <mergeCell ref="B25:C25"/>
    <mergeCell ref="B33:C33"/>
    <mergeCell ref="B22:C22"/>
    <mergeCell ref="D22:E22"/>
    <mergeCell ref="B180:G180"/>
    <mergeCell ref="C2:F2"/>
    <mergeCell ref="E8:G8"/>
    <mergeCell ref="E9:G9"/>
    <mergeCell ref="E10:G10"/>
    <mergeCell ref="C3:F3"/>
    <mergeCell ref="B175:G179"/>
    <mergeCell ref="B106:F106"/>
    <mergeCell ref="B94:F94"/>
    <mergeCell ref="B39:C39"/>
    <mergeCell ref="B185:G185"/>
    <mergeCell ref="B48:E48"/>
    <mergeCell ref="B41:G41"/>
    <mergeCell ref="B82:F82"/>
    <mergeCell ref="B53:F53"/>
    <mergeCell ref="B46:E46"/>
    <mergeCell ref="B182:G182"/>
    <mergeCell ref="B88:F88"/>
    <mergeCell ref="B62:F62"/>
    <mergeCell ref="B85:F85"/>
    <mergeCell ref="B6:G6"/>
    <mergeCell ref="E11:G11"/>
    <mergeCell ref="E12:G12"/>
    <mergeCell ref="F23:G23"/>
    <mergeCell ref="B34:C34"/>
    <mergeCell ref="B16:G16"/>
    <mergeCell ref="D19:E19"/>
    <mergeCell ref="F19:G19"/>
    <mergeCell ref="D15:G15"/>
    <mergeCell ref="B19:C19"/>
    <mergeCell ref="B166:F166"/>
    <mergeCell ref="B169:F169"/>
    <mergeCell ref="B148:F148"/>
    <mergeCell ref="B151:F151"/>
    <mergeCell ref="B154:F154"/>
    <mergeCell ref="B157:F157"/>
    <mergeCell ref="B160:F160"/>
    <mergeCell ref="B163:F163"/>
  </mergeCells>
  <dataValidations count="1">
    <dataValidation type="whole" allowBlank="1" showInputMessage="1" showErrorMessage="1" errorTitle="ATTENZIONE" error="INSERIRE SOLO VALORI NUMERICI INTERI" sqref="G53 G85 G139 G142 G109 G106 G103 G56 G127 G97 G82 G88 G62 G59 G100 G94 G118 G115 G112 G133 G130 G91 G136 G121 G124 G151 G145 G148 G169 G157 G160 G163 G166 G154">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5">
    <pageSetUpPr fitToPage="1"/>
  </sheetPr>
  <dimension ref="A1:AC69"/>
  <sheetViews>
    <sheetView showGridLines="0" zoomScale="85" zoomScaleNormal="85" zoomScalePageLayoutView="0" workbookViewId="0" topLeftCell="A1">
      <pane xSplit="2" ySplit="5" topLeftCell="E22" activePane="bottomRight" state="frozen"/>
      <selection pane="topLeft" activeCell="D18" sqref="D18"/>
      <selection pane="topRight" activeCell="D18" sqref="D18"/>
      <selection pane="bottomLeft" activeCell="D18" sqref="D18"/>
      <selection pane="bottomRight" activeCell="U30" sqref="U30"/>
    </sheetView>
  </sheetViews>
  <sheetFormatPr defaultColWidth="10.66015625" defaultRowHeight="10.5"/>
  <cols>
    <col min="1" max="1" width="58.66015625" style="46" customWidth="1"/>
    <col min="2" max="2" width="8.16015625" style="48" bestFit="1" customWidth="1"/>
    <col min="3" max="4" width="6.66015625" style="46" customWidth="1"/>
    <col min="5" max="24" width="8" style="46" customWidth="1"/>
    <col min="25" max="26" width="6.5" style="46" customWidth="1"/>
    <col min="27" max="28" width="8.16015625" style="46" customWidth="1"/>
    <col min="29" max="29" width="0" style="46" hidden="1" customWidth="1"/>
    <col min="30" max="16384" width="10.66015625" style="46" customWidth="1"/>
  </cols>
  <sheetData>
    <row r="1" spans="1:28" s="5" customFormat="1" ht="43.5" customHeight="1">
      <c r="A1" s="717" t="str">
        <f>'t1'!A1</f>
        <v>REGIONE SICILIA - anno 2019</v>
      </c>
      <c r="B1" s="717"/>
      <c r="C1" s="717"/>
      <c r="D1" s="717"/>
      <c r="E1" s="717"/>
      <c r="F1" s="717"/>
      <c r="G1" s="717"/>
      <c r="H1" s="717"/>
      <c r="I1" s="717"/>
      <c r="J1" s="717"/>
      <c r="K1" s="717"/>
      <c r="L1" s="717"/>
      <c r="M1" s="717"/>
      <c r="N1" s="717"/>
      <c r="O1" s="717"/>
      <c r="P1" s="717"/>
      <c r="Q1" s="717"/>
      <c r="R1" s="717"/>
      <c r="S1" s="717"/>
      <c r="T1" s="717"/>
      <c r="U1" s="717"/>
      <c r="V1" s="717"/>
      <c r="W1" s="717"/>
      <c r="X1" s="717"/>
      <c r="Y1" s="717"/>
      <c r="AB1" s="244"/>
    </row>
    <row r="2" spans="1:28" ht="30" customHeight="1" thickBot="1">
      <c r="A2" s="47"/>
      <c r="S2" s="718"/>
      <c r="T2" s="718"/>
      <c r="U2" s="718"/>
      <c r="V2" s="718"/>
      <c r="W2" s="718"/>
      <c r="X2" s="718"/>
      <c r="Y2" s="718"/>
      <c r="Z2" s="718"/>
      <c r="AA2" s="718"/>
      <c r="AB2" s="718"/>
    </row>
    <row r="3" spans="1:28" ht="16.5" customHeight="1" thickBot="1">
      <c r="A3" s="49"/>
      <c r="B3" s="50"/>
      <c r="C3" s="51" t="s">
        <v>106</v>
      </c>
      <c r="D3" s="52"/>
      <c r="E3" s="52"/>
      <c r="F3" s="52"/>
      <c r="G3" s="52"/>
      <c r="H3" s="52"/>
      <c r="I3" s="52"/>
      <c r="J3" s="52"/>
      <c r="K3" s="52"/>
      <c r="L3" s="52"/>
      <c r="M3" s="52"/>
      <c r="N3" s="52"/>
      <c r="O3" s="52"/>
      <c r="P3" s="52"/>
      <c r="Q3" s="52"/>
      <c r="R3" s="52"/>
      <c r="S3" s="52"/>
      <c r="T3" s="52"/>
      <c r="U3" s="52"/>
      <c r="V3" s="52"/>
      <c r="W3" s="52"/>
      <c r="X3" s="53"/>
      <c r="Y3" s="52"/>
      <c r="Z3" s="53"/>
      <c r="AA3" s="52"/>
      <c r="AB3" s="53"/>
    </row>
    <row r="4" spans="1:28" ht="16.5" customHeight="1" thickTop="1">
      <c r="A4" s="213" t="s">
        <v>86</v>
      </c>
      <c r="B4" s="54" t="s">
        <v>39</v>
      </c>
      <c r="C4" s="749" t="s">
        <v>93</v>
      </c>
      <c r="D4" s="750"/>
      <c r="E4" s="144" t="s">
        <v>94</v>
      </c>
      <c r="F4" s="143"/>
      <c r="G4" s="749" t="s">
        <v>49</v>
      </c>
      <c r="H4" s="750"/>
      <c r="I4" s="749" t="s">
        <v>50</v>
      </c>
      <c r="J4" s="750"/>
      <c r="K4" s="749" t="s">
        <v>51</v>
      </c>
      <c r="L4" s="750"/>
      <c r="M4" s="749" t="s">
        <v>52</v>
      </c>
      <c r="N4" s="750"/>
      <c r="O4" s="749" t="s">
        <v>53</v>
      </c>
      <c r="P4" s="750"/>
      <c r="Q4" s="749" t="s">
        <v>54</v>
      </c>
      <c r="R4" s="750"/>
      <c r="S4" s="749" t="s">
        <v>55</v>
      </c>
      <c r="T4" s="750"/>
      <c r="U4" s="749" t="s">
        <v>56</v>
      </c>
      <c r="V4" s="750"/>
      <c r="W4" s="749" t="s">
        <v>247</v>
      </c>
      <c r="X4" s="750"/>
      <c r="Y4" s="749" t="s">
        <v>248</v>
      </c>
      <c r="Z4" s="751"/>
      <c r="AA4" s="749" t="s">
        <v>42</v>
      </c>
      <c r="AB4" s="751"/>
    </row>
    <row r="5" spans="1:28" ht="12" thickBot="1">
      <c r="A5" s="587" t="s">
        <v>364</v>
      </c>
      <c r="B5" s="55"/>
      <c r="C5" s="56" t="s">
        <v>57</v>
      </c>
      <c r="D5" s="57" t="s">
        <v>58</v>
      </c>
      <c r="E5" s="56" t="s">
        <v>57</v>
      </c>
      <c r="F5" s="57" t="s">
        <v>58</v>
      </c>
      <c r="G5" s="56" t="s">
        <v>57</v>
      </c>
      <c r="H5" s="57" t="s">
        <v>58</v>
      </c>
      <c r="I5" s="56" t="s">
        <v>57</v>
      </c>
      <c r="J5" s="57" t="s">
        <v>58</v>
      </c>
      <c r="K5" s="56" t="s">
        <v>57</v>
      </c>
      <c r="L5" s="57" t="s">
        <v>58</v>
      </c>
      <c r="M5" s="56" t="s">
        <v>57</v>
      </c>
      <c r="N5" s="57" t="s">
        <v>58</v>
      </c>
      <c r="O5" s="56" t="s">
        <v>57</v>
      </c>
      <c r="P5" s="57" t="s">
        <v>58</v>
      </c>
      <c r="Q5" s="56" t="s">
        <v>57</v>
      </c>
      <c r="R5" s="57" t="s">
        <v>58</v>
      </c>
      <c r="S5" s="56" t="s">
        <v>57</v>
      </c>
      <c r="T5" s="57" t="s">
        <v>58</v>
      </c>
      <c r="U5" s="56" t="s">
        <v>57</v>
      </c>
      <c r="V5" s="57" t="s">
        <v>58</v>
      </c>
      <c r="W5" s="56" t="s">
        <v>57</v>
      </c>
      <c r="X5" s="58" t="s">
        <v>58</v>
      </c>
      <c r="Y5" s="56" t="s">
        <v>57</v>
      </c>
      <c r="Z5" s="58" t="s">
        <v>58</v>
      </c>
      <c r="AA5" s="56" t="s">
        <v>57</v>
      </c>
      <c r="AB5" s="58" t="s">
        <v>58</v>
      </c>
    </row>
    <row r="6" spans="1:29" ht="13.5" customHeight="1" thickTop="1">
      <c r="A6" s="25" t="str">
        <f>'t1'!A6</f>
        <v>SEGRETARIO GENERALE CCIAA</v>
      </c>
      <c r="B6" s="164" t="str">
        <f>'t1'!B6</f>
        <v>0D0104</v>
      </c>
      <c r="C6" s="197"/>
      <c r="D6" s="198"/>
      <c r="E6" s="199"/>
      <c r="F6" s="198"/>
      <c r="G6" s="197"/>
      <c r="H6" s="198"/>
      <c r="I6" s="197"/>
      <c r="J6" s="198"/>
      <c r="K6" s="197"/>
      <c r="L6" s="198"/>
      <c r="M6" s="197"/>
      <c r="N6" s="198"/>
      <c r="O6" s="199"/>
      <c r="P6" s="200"/>
      <c r="Q6" s="197"/>
      <c r="R6" s="198"/>
      <c r="S6" s="197"/>
      <c r="T6" s="198"/>
      <c r="U6" s="197"/>
      <c r="V6" s="198"/>
      <c r="W6" s="201"/>
      <c r="X6" s="202"/>
      <c r="Y6" s="201"/>
      <c r="Z6" s="202"/>
      <c r="AA6" s="346">
        <f>SUM(C6,E6,G6,I6,K6,M6,O6,Q6,S6,U6,W6,Y6)</f>
        <v>0</v>
      </c>
      <c r="AB6" s="347">
        <f>SUM(D6,F6,H6,J6,L6,N6,P6,R6,T6,V6,X6,Z6)</f>
        <v>0</v>
      </c>
      <c r="AC6" s="46">
        <f>'t1'!M6</f>
        <v>1</v>
      </c>
    </row>
    <row r="7" spans="1:29" ht="13.5" customHeight="1">
      <c r="A7" s="136" t="str">
        <f>'t1'!A7</f>
        <v>DIRETTORE  GENERALE</v>
      </c>
      <c r="B7" s="157" t="str">
        <f>'t1'!B7</f>
        <v>0D0097</v>
      </c>
      <c r="C7" s="197"/>
      <c r="D7" s="198"/>
      <c r="E7" s="199"/>
      <c r="F7" s="198"/>
      <c r="G7" s="197"/>
      <c r="H7" s="198"/>
      <c r="I7" s="197"/>
      <c r="J7" s="198"/>
      <c r="K7" s="197"/>
      <c r="L7" s="198"/>
      <c r="M7" s="197"/>
      <c r="N7" s="198"/>
      <c r="O7" s="199"/>
      <c r="P7" s="200"/>
      <c r="Q7" s="197"/>
      <c r="R7" s="198"/>
      <c r="S7" s="197"/>
      <c r="T7" s="198"/>
      <c r="U7" s="197"/>
      <c r="V7" s="198"/>
      <c r="W7" s="201"/>
      <c r="X7" s="198"/>
      <c r="Y7" s="201"/>
      <c r="Z7" s="198"/>
      <c r="AA7" s="348">
        <f aca="true" t="shared" si="0" ref="AA7:AA38">SUM(C7,E7,G7,I7,K7,M7,O7,Q7,S7,U7,W7,Y7)</f>
        <v>0</v>
      </c>
      <c r="AB7" s="349">
        <f aca="true" t="shared" si="1" ref="AB7:AB38">SUM(D7,F7,H7,J7,L7,N7,P7,R7,T7,V7,X7,Z7)</f>
        <v>0</v>
      </c>
      <c r="AC7" s="46">
        <f>'t1'!M7</f>
        <v>0</v>
      </c>
    </row>
    <row r="8" spans="1:29" ht="13.5" customHeight="1">
      <c r="A8" s="136" t="str">
        <f>'t1'!A8</f>
        <v>DIRIGENTE FUORI D.O.</v>
      </c>
      <c r="B8" s="157" t="str">
        <f>'t1'!B8</f>
        <v>0D0098</v>
      </c>
      <c r="C8" s="197"/>
      <c r="D8" s="198"/>
      <c r="E8" s="199"/>
      <c r="F8" s="198"/>
      <c r="G8" s="197"/>
      <c r="H8" s="198"/>
      <c r="I8" s="197"/>
      <c r="J8" s="198"/>
      <c r="K8" s="197"/>
      <c r="L8" s="198"/>
      <c r="M8" s="197"/>
      <c r="N8" s="198"/>
      <c r="O8" s="199"/>
      <c r="P8" s="200"/>
      <c r="Q8" s="197"/>
      <c r="R8" s="198"/>
      <c r="S8" s="197"/>
      <c r="T8" s="198"/>
      <c r="U8" s="197"/>
      <c r="V8" s="198"/>
      <c r="W8" s="201"/>
      <c r="X8" s="198"/>
      <c r="Y8" s="201"/>
      <c r="Z8" s="198"/>
      <c r="AA8" s="348">
        <f t="shared" si="0"/>
        <v>0</v>
      </c>
      <c r="AB8" s="349">
        <f t="shared" si="1"/>
        <v>0</v>
      </c>
      <c r="AC8" s="46">
        <f>'t1'!M8</f>
        <v>0</v>
      </c>
    </row>
    <row r="9" spans="1:29" ht="13.5" customHeight="1">
      <c r="A9" s="136" t="str">
        <f>'t1'!A9</f>
        <v>ALTRE SPECIALIZZ. FUORI D.O.</v>
      </c>
      <c r="B9" s="157" t="str">
        <f>'t1'!B9</f>
        <v>0D0095</v>
      </c>
      <c r="C9" s="197"/>
      <c r="D9" s="198"/>
      <c r="E9" s="199"/>
      <c r="F9" s="198"/>
      <c r="G9" s="197"/>
      <c r="H9" s="198"/>
      <c r="I9" s="197"/>
      <c r="J9" s="198"/>
      <c r="K9" s="197"/>
      <c r="L9" s="198"/>
      <c r="M9" s="197"/>
      <c r="N9" s="198"/>
      <c r="O9" s="199"/>
      <c r="P9" s="200"/>
      <c r="Q9" s="197"/>
      <c r="R9" s="198"/>
      <c r="S9" s="197"/>
      <c r="T9" s="198"/>
      <c r="U9" s="197"/>
      <c r="V9" s="198"/>
      <c r="W9" s="201"/>
      <c r="X9" s="198"/>
      <c r="Y9" s="201"/>
      <c r="Z9" s="198"/>
      <c r="AA9" s="348">
        <f t="shared" si="0"/>
        <v>0</v>
      </c>
      <c r="AB9" s="349">
        <f t="shared" si="1"/>
        <v>0</v>
      </c>
      <c r="AC9" s="46">
        <f>'t1'!M9</f>
        <v>0</v>
      </c>
    </row>
    <row r="10" spans="1:29" ht="13.5" customHeight="1">
      <c r="A10" s="136" t="str">
        <f>'t1'!A10</f>
        <v>QUALIFICA DIRIGENZIALE ATEMPO INDETERMINATO 1^ FASCIA</v>
      </c>
      <c r="B10" s="157" t="str">
        <f>'t1'!B10</f>
        <v>0D0077</v>
      </c>
      <c r="C10" s="197"/>
      <c r="D10" s="198"/>
      <c r="E10" s="199"/>
      <c r="F10" s="198"/>
      <c r="G10" s="197"/>
      <c r="H10" s="198"/>
      <c r="I10" s="197"/>
      <c r="J10" s="198"/>
      <c r="K10" s="197"/>
      <c r="L10" s="198"/>
      <c r="M10" s="197"/>
      <c r="N10" s="198"/>
      <c r="O10" s="199"/>
      <c r="P10" s="200"/>
      <c r="Q10" s="197"/>
      <c r="R10" s="198"/>
      <c r="S10" s="197"/>
      <c r="T10" s="198"/>
      <c r="U10" s="197"/>
      <c r="V10" s="198"/>
      <c r="W10" s="201"/>
      <c r="X10" s="198"/>
      <c r="Y10" s="201"/>
      <c r="Z10" s="198"/>
      <c r="AA10" s="348">
        <f t="shared" si="0"/>
        <v>0</v>
      </c>
      <c r="AB10" s="349">
        <f t="shared" si="1"/>
        <v>0</v>
      </c>
      <c r="AC10" s="46">
        <f>'t1'!M10</f>
        <v>0</v>
      </c>
    </row>
    <row r="11" spans="1:29" ht="13.5" customHeight="1">
      <c r="A11" s="136" t="str">
        <f>'t1'!A11</f>
        <v>QUALIFICA DIRIGENZIALE A TEMPO INDETERMINATO 2^ FASCIA</v>
      </c>
      <c r="B11" s="157" t="str">
        <f>'t1'!B11</f>
        <v>0D0079</v>
      </c>
      <c r="C11" s="197"/>
      <c r="D11" s="198"/>
      <c r="E11" s="199"/>
      <c r="F11" s="198"/>
      <c r="G11" s="197"/>
      <c r="H11" s="198"/>
      <c r="I11" s="197"/>
      <c r="J11" s="198"/>
      <c r="K11" s="197"/>
      <c r="L11" s="198"/>
      <c r="M11" s="197"/>
      <c r="N11" s="198"/>
      <c r="O11" s="199"/>
      <c r="P11" s="200"/>
      <c r="Q11" s="197"/>
      <c r="R11" s="198"/>
      <c r="S11" s="197"/>
      <c r="T11" s="198"/>
      <c r="U11" s="197"/>
      <c r="V11" s="198"/>
      <c r="W11" s="201"/>
      <c r="X11" s="198"/>
      <c r="Y11" s="201"/>
      <c r="Z11" s="198"/>
      <c r="AA11" s="348">
        <f t="shared" si="0"/>
        <v>0</v>
      </c>
      <c r="AB11" s="349">
        <f t="shared" si="1"/>
        <v>0</v>
      </c>
      <c r="AC11" s="46">
        <f>'t1'!M11</f>
        <v>0</v>
      </c>
    </row>
    <row r="12" spans="1:29" ht="13.5" customHeight="1">
      <c r="A12" s="136" t="str">
        <f>'t1'!A12</f>
        <v>QUALIFICA DIRIGENZIALE A TEMPO INDETERMINATO 3^ FASCIA</v>
      </c>
      <c r="B12" s="157" t="str">
        <f>'t1'!B12</f>
        <v>0D0918</v>
      </c>
      <c r="C12" s="197"/>
      <c r="D12" s="198"/>
      <c r="E12" s="199"/>
      <c r="F12" s="198"/>
      <c r="G12" s="197"/>
      <c r="H12" s="198"/>
      <c r="I12" s="197"/>
      <c r="J12" s="198"/>
      <c r="K12" s="197"/>
      <c r="L12" s="198"/>
      <c r="M12" s="197"/>
      <c r="N12" s="198"/>
      <c r="O12" s="199"/>
      <c r="P12" s="200"/>
      <c r="Q12" s="197"/>
      <c r="R12" s="198"/>
      <c r="S12" s="197"/>
      <c r="T12" s="198"/>
      <c r="U12" s="197"/>
      <c r="V12" s="198"/>
      <c r="W12" s="201"/>
      <c r="X12" s="198"/>
      <c r="Y12" s="201"/>
      <c r="Z12" s="198"/>
      <c r="AA12" s="348">
        <f t="shared" si="0"/>
        <v>0</v>
      </c>
      <c r="AB12" s="349">
        <f t="shared" si="1"/>
        <v>0</v>
      </c>
      <c r="AC12" s="46">
        <f>'t1'!M12</f>
        <v>0</v>
      </c>
    </row>
    <row r="13" spans="1:29" ht="13.5" customHeight="1">
      <c r="A13" s="136" t="str">
        <f>'t1'!A13</f>
        <v>QUALIFICA DIRIGENZIALE TEMPO DETER.</v>
      </c>
      <c r="B13" s="157" t="str">
        <f>'t1'!B13</f>
        <v>0D0099</v>
      </c>
      <c r="C13" s="197"/>
      <c r="D13" s="198"/>
      <c r="E13" s="199"/>
      <c r="F13" s="198"/>
      <c r="G13" s="197"/>
      <c r="H13" s="198"/>
      <c r="I13" s="197"/>
      <c r="J13" s="198"/>
      <c r="K13" s="197"/>
      <c r="L13" s="198"/>
      <c r="M13" s="197"/>
      <c r="N13" s="198"/>
      <c r="O13" s="199"/>
      <c r="P13" s="200"/>
      <c r="Q13" s="197"/>
      <c r="R13" s="198"/>
      <c r="S13" s="197"/>
      <c r="T13" s="198"/>
      <c r="U13" s="197"/>
      <c r="V13" s="198"/>
      <c r="W13" s="201"/>
      <c r="X13" s="198"/>
      <c r="Y13" s="201"/>
      <c r="Z13" s="198"/>
      <c r="AA13" s="348">
        <f t="shared" si="0"/>
        <v>0</v>
      </c>
      <c r="AB13" s="349">
        <f t="shared" si="1"/>
        <v>0</v>
      </c>
      <c r="AC13" s="46">
        <f>'t1'!M13</f>
        <v>0</v>
      </c>
    </row>
    <row r="14" spans="1:29" ht="13.5" customHeight="1">
      <c r="A14" s="136" t="str">
        <f>'t1'!A14</f>
        <v>POSIZIONE ECONOMICA D7</v>
      </c>
      <c r="B14" s="157" t="str">
        <f>'t1'!B14</f>
        <v>0D7000</v>
      </c>
      <c r="C14" s="197"/>
      <c r="D14" s="198"/>
      <c r="E14" s="199"/>
      <c r="F14" s="198"/>
      <c r="G14" s="197"/>
      <c r="H14" s="198"/>
      <c r="I14" s="197"/>
      <c r="J14" s="198"/>
      <c r="K14" s="197"/>
      <c r="L14" s="198"/>
      <c r="M14" s="197"/>
      <c r="N14" s="198"/>
      <c r="O14" s="199"/>
      <c r="P14" s="200"/>
      <c r="Q14" s="197"/>
      <c r="R14" s="198"/>
      <c r="S14" s="197">
        <v>2</v>
      </c>
      <c r="T14" s="198">
        <v>1</v>
      </c>
      <c r="U14" s="197">
        <v>2</v>
      </c>
      <c r="V14" s="198">
        <v>2</v>
      </c>
      <c r="W14" s="201"/>
      <c r="X14" s="198"/>
      <c r="Y14" s="201"/>
      <c r="Z14" s="198"/>
      <c r="AA14" s="348">
        <f t="shared" si="0"/>
        <v>4</v>
      </c>
      <c r="AB14" s="349">
        <f t="shared" si="1"/>
        <v>3</v>
      </c>
      <c r="AC14" s="46">
        <f>'t1'!M15</f>
        <v>3</v>
      </c>
    </row>
    <row r="15" spans="1:29" ht="13.5" customHeight="1">
      <c r="A15" s="136" t="str">
        <f>'t1'!A15</f>
        <v>POSIZIONE ECONOMICA D6</v>
      </c>
      <c r="B15" s="157" t="str">
        <f>'t1'!B15</f>
        <v>0D6000</v>
      </c>
      <c r="C15" s="197"/>
      <c r="D15" s="198"/>
      <c r="E15" s="199"/>
      <c r="F15" s="198"/>
      <c r="G15" s="197"/>
      <c r="H15" s="198"/>
      <c r="I15" s="197"/>
      <c r="J15" s="198"/>
      <c r="K15" s="197"/>
      <c r="L15" s="198"/>
      <c r="M15" s="197"/>
      <c r="N15" s="198"/>
      <c r="O15" s="199"/>
      <c r="P15" s="200"/>
      <c r="Q15" s="197"/>
      <c r="R15" s="198"/>
      <c r="S15" s="197"/>
      <c r="T15" s="198"/>
      <c r="U15" s="197"/>
      <c r="V15" s="198"/>
      <c r="W15" s="201"/>
      <c r="X15" s="198"/>
      <c r="Y15" s="201"/>
      <c r="Z15" s="198"/>
      <c r="AA15" s="348">
        <f t="shared" si="0"/>
        <v>0</v>
      </c>
      <c r="AB15" s="349">
        <f t="shared" si="1"/>
        <v>0</v>
      </c>
      <c r="AC15" s="46">
        <f>'t1'!M16</f>
        <v>0</v>
      </c>
    </row>
    <row r="16" spans="1:29" ht="13.5" customHeight="1">
      <c r="A16" s="136" t="str">
        <f>'t1'!A16</f>
        <v>POSIZIONE ECONOMICA D5</v>
      </c>
      <c r="B16" s="157" t="str">
        <f>'t1'!B16</f>
        <v>052000</v>
      </c>
      <c r="C16" s="197"/>
      <c r="D16" s="198"/>
      <c r="E16" s="199"/>
      <c r="F16" s="198"/>
      <c r="G16" s="197"/>
      <c r="H16" s="198"/>
      <c r="I16" s="197"/>
      <c r="J16" s="198"/>
      <c r="K16" s="197"/>
      <c r="L16" s="198"/>
      <c r="M16" s="197"/>
      <c r="N16" s="198"/>
      <c r="O16" s="199"/>
      <c r="P16" s="200"/>
      <c r="Q16" s="197"/>
      <c r="R16" s="198"/>
      <c r="S16" s="197"/>
      <c r="T16" s="198"/>
      <c r="U16" s="197"/>
      <c r="V16" s="198"/>
      <c r="W16" s="201"/>
      <c r="X16" s="198"/>
      <c r="Y16" s="201"/>
      <c r="Z16" s="198"/>
      <c r="AA16" s="348">
        <f t="shared" si="0"/>
        <v>0</v>
      </c>
      <c r="AB16" s="349">
        <f t="shared" si="1"/>
        <v>0</v>
      </c>
      <c r="AC16" s="46">
        <f>'t1'!M17</f>
        <v>1</v>
      </c>
    </row>
    <row r="17" spans="1:29" ht="13.5" customHeight="1">
      <c r="A17" s="136" t="str">
        <f>'t1'!A17</f>
        <v>POSIZIONE ECONOMICA D4</v>
      </c>
      <c r="B17" s="157" t="str">
        <f>'t1'!B17</f>
        <v>051000</v>
      </c>
      <c r="C17" s="197"/>
      <c r="D17" s="198"/>
      <c r="E17" s="199"/>
      <c r="F17" s="198"/>
      <c r="G17" s="197"/>
      <c r="H17" s="198"/>
      <c r="I17" s="197"/>
      <c r="J17" s="198"/>
      <c r="K17" s="197"/>
      <c r="L17" s="198"/>
      <c r="M17" s="197"/>
      <c r="N17" s="198"/>
      <c r="O17" s="199"/>
      <c r="P17" s="200"/>
      <c r="Q17" s="197">
        <v>1</v>
      </c>
      <c r="R17" s="198"/>
      <c r="S17" s="197"/>
      <c r="T17" s="198"/>
      <c r="U17" s="197"/>
      <c r="V17" s="198"/>
      <c r="W17" s="201"/>
      <c r="X17" s="198"/>
      <c r="Y17" s="201"/>
      <c r="Z17" s="198"/>
      <c r="AA17" s="348">
        <f t="shared" si="0"/>
        <v>1</v>
      </c>
      <c r="AB17" s="349">
        <f t="shared" si="1"/>
        <v>0</v>
      </c>
      <c r="AC17" s="46">
        <f>'t1'!M18</f>
        <v>0</v>
      </c>
    </row>
    <row r="18" spans="1:29" ht="13.5" customHeight="1">
      <c r="A18" s="136" t="str">
        <f>'t1'!A18</f>
        <v>POSIZIONE ECONOMICA D3</v>
      </c>
      <c r="B18" s="157" t="str">
        <f>'t1'!B18</f>
        <v>050000</v>
      </c>
      <c r="C18" s="197"/>
      <c r="D18" s="198"/>
      <c r="E18" s="199"/>
      <c r="F18" s="198"/>
      <c r="G18" s="197"/>
      <c r="H18" s="198"/>
      <c r="I18" s="197"/>
      <c r="J18" s="198"/>
      <c r="K18" s="197"/>
      <c r="L18" s="198"/>
      <c r="M18" s="197"/>
      <c r="N18" s="198"/>
      <c r="O18" s="199"/>
      <c r="P18" s="200"/>
      <c r="Q18" s="197"/>
      <c r="R18" s="198"/>
      <c r="S18" s="197"/>
      <c r="T18" s="198"/>
      <c r="U18" s="197"/>
      <c r="V18" s="198"/>
      <c r="W18" s="201"/>
      <c r="X18" s="198"/>
      <c r="Y18" s="201"/>
      <c r="Z18" s="198"/>
      <c r="AA18" s="348">
        <f t="shared" si="0"/>
        <v>0</v>
      </c>
      <c r="AB18" s="349">
        <f t="shared" si="1"/>
        <v>0</v>
      </c>
      <c r="AC18" s="46">
        <f>'t1'!M19</f>
        <v>0</v>
      </c>
    </row>
    <row r="19" spans="1:29" ht="13.5" customHeight="1">
      <c r="A19" s="136" t="str">
        <f>'t1'!A19</f>
        <v>POSIZIONE ECONOMICA D2</v>
      </c>
      <c r="B19" s="157" t="str">
        <f>'t1'!B19</f>
        <v>049000</v>
      </c>
      <c r="C19" s="197"/>
      <c r="D19" s="198"/>
      <c r="E19" s="199"/>
      <c r="F19" s="198"/>
      <c r="G19" s="197"/>
      <c r="H19" s="198"/>
      <c r="I19" s="197"/>
      <c r="J19" s="198"/>
      <c r="K19" s="197"/>
      <c r="L19" s="198"/>
      <c r="M19" s="197"/>
      <c r="N19" s="198"/>
      <c r="O19" s="199"/>
      <c r="P19" s="200"/>
      <c r="Q19" s="197"/>
      <c r="R19" s="198"/>
      <c r="S19" s="197"/>
      <c r="T19" s="198"/>
      <c r="U19" s="197"/>
      <c r="V19" s="198"/>
      <c r="W19" s="201"/>
      <c r="X19" s="198"/>
      <c r="Y19" s="201"/>
      <c r="Z19" s="198"/>
      <c r="AA19" s="348">
        <f t="shared" si="0"/>
        <v>0</v>
      </c>
      <c r="AB19" s="349">
        <f t="shared" si="1"/>
        <v>0</v>
      </c>
      <c r="AC19" s="46">
        <f>'t1'!M20</f>
        <v>0</v>
      </c>
    </row>
    <row r="20" spans="1:29" ht="13.5" customHeight="1">
      <c r="A20" s="136" t="str">
        <f>'t1'!A20</f>
        <v>POSIZIONE ECONOMICA D1</v>
      </c>
      <c r="B20" s="157" t="str">
        <f>'t1'!B20</f>
        <v>048000</v>
      </c>
      <c r="C20" s="197"/>
      <c r="D20" s="198"/>
      <c r="E20" s="199"/>
      <c r="F20" s="198"/>
      <c r="G20" s="197"/>
      <c r="H20" s="198"/>
      <c r="I20" s="197"/>
      <c r="J20" s="198"/>
      <c r="K20" s="197"/>
      <c r="L20" s="198"/>
      <c r="M20" s="197"/>
      <c r="N20" s="198"/>
      <c r="O20" s="199"/>
      <c r="P20" s="200"/>
      <c r="Q20" s="197"/>
      <c r="R20" s="198"/>
      <c r="S20" s="197"/>
      <c r="T20" s="198"/>
      <c r="U20" s="197"/>
      <c r="V20" s="198"/>
      <c r="W20" s="201"/>
      <c r="X20" s="198"/>
      <c r="Y20" s="201"/>
      <c r="Z20" s="198"/>
      <c r="AA20" s="348">
        <f t="shared" si="0"/>
        <v>0</v>
      </c>
      <c r="AB20" s="349">
        <f t="shared" si="1"/>
        <v>0</v>
      </c>
      <c r="AC20" s="46">
        <f>'t1'!M22</f>
        <v>0</v>
      </c>
    </row>
    <row r="21" spans="1:29" ht="13.5" customHeight="1">
      <c r="A21" s="136" t="str">
        <f>'t1'!A21</f>
        <v>POSIZIONE ECONOMICA D7 CORPO FORESTALE</v>
      </c>
      <c r="B21" s="157" t="str">
        <f>'t1'!B21</f>
        <v>0D7CF0</v>
      </c>
      <c r="C21" s="197"/>
      <c r="D21" s="198"/>
      <c r="E21" s="199"/>
      <c r="F21" s="198"/>
      <c r="G21" s="197"/>
      <c r="H21" s="198"/>
      <c r="I21" s="197"/>
      <c r="J21" s="198"/>
      <c r="K21" s="197"/>
      <c r="L21" s="198"/>
      <c r="M21" s="197"/>
      <c r="N21" s="198"/>
      <c r="O21" s="199"/>
      <c r="P21" s="200"/>
      <c r="Q21" s="197"/>
      <c r="R21" s="198"/>
      <c r="S21" s="197"/>
      <c r="T21" s="198"/>
      <c r="U21" s="197"/>
      <c r="V21" s="198"/>
      <c r="W21" s="201"/>
      <c r="X21" s="198"/>
      <c r="Y21" s="201"/>
      <c r="Z21" s="198"/>
      <c r="AA21" s="348">
        <f t="shared" si="0"/>
        <v>0</v>
      </c>
      <c r="AB21" s="349">
        <f t="shared" si="1"/>
        <v>0</v>
      </c>
      <c r="AC21" s="46">
        <f>'t1'!M23</f>
        <v>0</v>
      </c>
    </row>
    <row r="22" spans="1:29" ht="13.5" customHeight="1">
      <c r="A22" s="136" t="str">
        <f>'t1'!A22</f>
        <v>POSIZIONE ECONOMICA D6 CORPO FORESTALE</v>
      </c>
      <c r="B22" s="157" t="str">
        <f>'t1'!B22</f>
        <v>0D6CF0</v>
      </c>
      <c r="C22" s="197"/>
      <c r="D22" s="198"/>
      <c r="E22" s="199"/>
      <c r="F22" s="198"/>
      <c r="G22" s="197"/>
      <c r="H22" s="198"/>
      <c r="I22" s="197"/>
      <c r="J22" s="198"/>
      <c r="K22" s="197"/>
      <c r="L22" s="198"/>
      <c r="M22" s="197"/>
      <c r="N22" s="198"/>
      <c r="O22" s="199"/>
      <c r="P22" s="200"/>
      <c r="Q22" s="197"/>
      <c r="R22" s="198"/>
      <c r="S22" s="197"/>
      <c r="T22" s="198"/>
      <c r="U22" s="197"/>
      <c r="V22" s="198"/>
      <c r="W22" s="201"/>
      <c r="X22" s="198"/>
      <c r="Y22" s="201"/>
      <c r="Z22" s="198"/>
      <c r="AA22" s="348">
        <f t="shared" si="0"/>
        <v>0</v>
      </c>
      <c r="AB22" s="349">
        <f t="shared" si="1"/>
        <v>0</v>
      </c>
      <c r="AC22" s="46">
        <f>'t1'!M24</f>
        <v>0</v>
      </c>
    </row>
    <row r="23" spans="1:29" ht="13.5" customHeight="1">
      <c r="A23" s="136" t="str">
        <f>'t1'!A23</f>
        <v>POSIZIONE ECONOMICA D5 CORPO FORESTALE</v>
      </c>
      <c r="B23" s="157" t="str">
        <f>'t1'!B23</f>
        <v>052CF0</v>
      </c>
      <c r="C23" s="197"/>
      <c r="D23" s="198"/>
      <c r="E23" s="199"/>
      <c r="F23" s="198"/>
      <c r="G23" s="197"/>
      <c r="H23" s="198"/>
      <c r="I23" s="197"/>
      <c r="J23" s="198"/>
      <c r="K23" s="197"/>
      <c r="L23" s="198"/>
      <c r="M23" s="197"/>
      <c r="N23" s="198"/>
      <c r="O23" s="199"/>
      <c r="P23" s="200"/>
      <c r="Q23" s="197"/>
      <c r="R23" s="198"/>
      <c r="S23" s="197"/>
      <c r="T23" s="198"/>
      <c r="U23" s="197"/>
      <c r="V23" s="198"/>
      <c r="W23" s="201"/>
      <c r="X23" s="198"/>
      <c r="Y23" s="201"/>
      <c r="Z23" s="198"/>
      <c r="AA23" s="348">
        <f t="shared" si="0"/>
        <v>0</v>
      </c>
      <c r="AB23" s="349">
        <f t="shared" si="1"/>
        <v>0</v>
      </c>
      <c r="AC23" s="46">
        <f>'t1'!M25</f>
        <v>0</v>
      </c>
    </row>
    <row r="24" spans="1:29" ht="13.5" customHeight="1">
      <c r="A24" s="136" t="str">
        <f>'t1'!A24</f>
        <v>POSIZIONE ECONOMICA D4 CORPO FORESTALE</v>
      </c>
      <c r="B24" s="157" t="str">
        <f>'t1'!B24</f>
        <v>051CF0</v>
      </c>
      <c r="C24" s="197"/>
      <c r="D24" s="198"/>
      <c r="E24" s="199"/>
      <c r="F24" s="198"/>
      <c r="G24" s="197"/>
      <c r="H24" s="198"/>
      <c r="I24" s="197"/>
      <c r="J24" s="198"/>
      <c r="K24" s="197"/>
      <c r="L24" s="198"/>
      <c r="M24" s="197"/>
      <c r="N24" s="198"/>
      <c r="O24" s="199"/>
      <c r="P24" s="200"/>
      <c r="Q24" s="197"/>
      <c r="R24" s="198"/>
      <c r="S24" s="197"/>
      <c r="T24" s="198"/>
      <c r="U24" s="197"/>
      <c r="V24" s="198"/>
      <c r="W24" s="201"/>
      <c r="X24" s="198"/>
      <c r="Y24" s="201"/>
      <c r="Z24" s="198"/>
      <c r="AA24" s="348">
        <f t="shared" si="0"/>
        <v>0</v>
      </c>
      <c r="AB24" s="349">
        <f t="shared" si="1"/>
        <v>0</v>
      </c>
      <c r="AC24" s="46">
        <f>'t1'!M26</f>
        <v>0</v>
      </c>
    </row>
    <row r="25" spans="1:29" ht="13.5" customHeight="1">
      <c r="A25" s="136" t="str">
        <f>'t1'!A25</f>
        <v>POSIZIONE ECONOMICA D3 CORPO FORESTALE</v>
      </c>
      <c r="B25" s="157" t="str">
        <f>'t1'!B25</f>
        <v>050CF0</v>
      </c>
      <c r="C25" s="197"/>
      <c r="D25" s="198"/>
      <c r="E25" s="199"/>
      <c r="F25" s="198"/>
      <c r="G25" s="197"/>
      <c r="H25" s="198"/>
      <c r="I25" s="197"/>
      <c r="J25" s="198"/>
      <c r="K25" s="197"/>
      <c r="L25" s="198"/>
      <c r="M25" s="197"/>
      <c r="N25" s="198"/>
      <c r="O25" s="199"/>
      <c r="P25" s="200"/>
      <c r="Q25" s="197"/>
      <c r="R25" s="198"/>
      <c r="S25" s="197"/>
      <c r="T25" s="198"/>
      <c r="U25" s="197"/>
      <c r="V25" s="198"/>
      <c r="W25" s="201"/>
      <c r="X25" s="198"/>
      <c r="Y25" s="201"/>
      <c r="Z25" s="198"/>
      <c r="AA25" s="348">
        <f t="shared" si="0"/>
        <v>0</v>
      </c>
      <c r="AB25" s="349">
        <f t="shared" si="1"/>
        <v>0</v>
      </c>
      <c r="AC25" s="46">
        <f>'t1'!M27</f>
        <v>0</v>
      </c>
    </row>
    <row r="26" spans="1:29" ht="13.5" customHeight="1">
      <c r="A26" s="136" t="str">
        <f>'t1'!A26</f>
        <v>POSIZIONE ECONOMICA D2 CORPO FORESTALE</v>
      </c>
      <c r="B26" s="157" t="str">
        <f>'t1'!B26</f>
        <v>049CF0</v>
      </c>
      <c r="C26" s="197"/>
      <c r="D26" s="198"/>
      <c r="E26" s="199"/>
      <c r="F26" s="198"/>
      <c r="G26" s="197"/>
      <c r="H26" s="198"/>
      <c r="I26" s="197"/>
      <c r="J26" s="198"/>
      <c r="K26" s="197"/>
      <c r="L26" s="198"/>
      <c r="M26" s="197"/>
      <c r="N26" s="198"/>
      <c r="O26" s="199"/>
      <c r="P26" s="200"/>
      <c r="Q26" s="197"/>
      <c r="R26" s="198"/>
      <c r="S26" s="197"/>
      <c r="T26" s="198"/>
      <c r="U26" s="197"/>
      <c r="V26" s="198"/>
      <c r="W26" s="201"/>
      <c r="X26" s="198"/>
      <c r="Y26" s="201"/>
      <c r="Z26" s="198"/>
      <c r="AA26" s="348">
        <f t="shared" si="0"/>
        <v>0</v>
      </c>
      <c r="AB26" s="349">
        <f t="shared" si="1"/>
        <v>0</v>
      </c>
      <c r="AC26" s="46">
        <f>'t1'!M29</f>
        <v>5</v>
      </c>
    </row>
    <row r="27" spans="1:29" ht="13.5" customHeight="1">
      <c r="A27" s="136" t="str">
        <f>'t1'!A27</f>
        <v>POSIZIONE ECONOMICA D1 CORPO FORESTALE</v>
      </c>
      <c r="B27" s="157" t="str">
        <f>'t1'!B27</f>
        <v>048CF0</v>
      </c>
      <c r="C27" s="197"/>
      <c r="D27" s="198"/>
      <c r="E27" s="199"/>
      <c r="F27" s="198"/>
      <c r="G27" s="197"/>
      <c r="H27" s="198"/>
      <c r="I27" s="197"/>
      <c r="J27" s="198"/>
      <c r="K27" s="197"/>
      <c r="L27" s="198"/>
      <c r="M27" s="197"/>
      <c r="N27" s="198"/>
      <c r="O27" s="199"/>
      <c r="P27" s="200"/>
      <c r="Q27" s="197"/>
      <c r="R27" s="198"/>
      <c r="S27" s="197"/>
      <c r="T27" s="198"/>
      <c r="U27" s="197"/>
      <c r="V27" s="198"/>
      <c r="W27" s="201"/>
      <c r="X27" s="198"/>
      <c r="Y27" s="201"/>
      <c r="Z27" s="198"/>
      <c r="AA27" s="348">
        <f t="shared" si="0"/>
        <v>0</v>
      </c>
      <c r="AB27" s="349">
        <f t="shared" si="1"/>
        <v>0</v>
      </c>
      <c r="AC27" s="46">
        <f>'t1'!M30</f>
        <v>6</v>
      </c>
    </row>
    <row r="28" spans="1:29" ht="13.5" customHeight="1">
      <c r="A28" s="136" t="str">
        <f>'t1'!A28</f>
        <v>POSIZIONE ECONOMICA C9</v>
      </c>
      <c r="B28" s="157" t="str">
        <f>'t1'!B28</f>
        <v>0C9000</v>
      </c>
      <c r="C28" s="197"/>
      <c r="D28" s="198"/>
      <c r="E28" s="199"/>
      <c r="F28" s="198"/>
      <c r="G28" s="197"/>
      <c r="H28" s="198"/>
      <c r="I28" s="197"/>
      <c r="J28" s="198"/>
      <c r="K28" s="197"/>
      <c r="L28" s="198"/>
      <c r="M28" s="197"/>
      <c r="N28" s="198"/>
      <c r="O28" s="199"/>
      <c r="P28" s="200"/>
      <c r="Q28" s="197">
        <v>1</v>
      </c>
      <c r="R28" s="198">
        <v>2</v>
      </c>
      <c r="S28" s="197">
        <v>8</v>
      </c>
      <c r="T28" s="198">
        <v>15</v>
      </c>
      <c r="U28" s="197"/>
      <c r="V28" s="198">
        <v>3</v>
      </c>
      <c r="W28" s="201"/>
      <c r="X28" s="198">
        <v>2</v>
      </c>
      <c r="Y28" s="201"/>
      <c r="Z28" s="198"/>
      <c r="AA28" s="348">
        <f t="shared" si="0"/>
        <v>9</v>
      </c>
      <c r="AB28" s="349">
        <f t="shared" si="1"/>
        <v>22</v>
      </c>
      <c r="AC28" s="46">
        <f>'t1'!M31</f>
        <v>2</v>
      </c>
    </row>
    <row r="29" spans="1:29" ht="13.5" customHeight="1">
      <c r="A29" s="136" t="str">
        <f>'t1'!A29</f>
        <v>POSIZIONE ECONOMICA C8</v>
      </c>
      <c r="B29" s="157" t="str">
        <f>'t1'!B29</f>
        <v>0C8000</v>
      </c>
      <c r="C29" s="197"/>
      <c r="D29" s="198"/>
      <c r="E29" s="199"/>
      <c r="F29" s="198"/>
      <c r="G29" s="197"/>
      <c r="H29" s="198"/>
      <c r="I29" s="197"/>
      <c r="J29" s="198"/>
      <c r="K29" s="197"/>
      <c r="L29" s="198"/>
      <c r="M29" s="197"/>
      <c r="N29" s="198"/>
      <c r="O29" s="199"/>
      <c r="P29" s="200"/>
      <c r="Q29" s="197"/>
      <c r="R29" s="198"/>
      <c r="S29" s="197"/>
      <c r="T29" s="198"/>
      <c r="U29" s="197"/>
      <c r="V29" s="198"/>
      <c r="W29" s="201"/>
      <c r="X29" s="198"/>
      <c r="Y29" s="201"/>
      <c r="Z29" s="198"/>
      <c r="AA29" s="348">
        <f t="shared" si="0"/>
        <v>0</v>
      </c>
      <c r="AB29" s="349">
        <f t="shared" si="1"/>
        <v>0</v>
      </c>
      <c r="AC29" s="46">
        <f>'t1'!M32</f>
        <v>2</v>
      </c>
    </row>
    <row r="30" spans="1:29" ht="13.5" customHeight="1">
      <c r="A30" s="136" t="str">
        <f>'t1'!A30</f>
        <v>POSIZIONE ECONOMICA C7</v>
      </c>
      <c r="B30" s="157" t="str">
        <f>'t1'!B30</f>
        <v>0C7000</v>
      </c>
      <c r="C30" s="197"/>
      <c r="D30" s="198"/>
      <c r="E30" s="199"/>
      <c r="F30" s="198"/>
      <c r="G30" s="197"/>
      <c r="H30" s="198"/>
      <c r="I30" s="197"/>
      <c r="J30" s="198"/>
      <c r="K30" s="197"/>
      <c r="L30" s="198"/>
      <c r="M30" s="197"/>
      <c r="N30" s="198"/>
      <c r="O30" s="199"/>
      <c r="P30" s="200"/>
      <c r="Q30" s="197">
        <v>1</v>
      </c>
      <c r="R30" s="198"/>
      <c r="S30" s="197">
        <v>2</v>
      </c>
      <c r="T30" s="198"/>
      <c r="U30" s="197">
        <v>1</v>
      </c>
      <c r="V30" s="198">
        <v>1</v>
      </c>
      <c r="W30" s="201"/>
      <c r="X30" s="198"/>
      <c r="Y30" s="201"/>
      <c r="Z30" s="198"/>
      <c r="AA30" s="348">
        <f t="shared" si="0"/>
        <v>4</v>
      </c>
      <c r="AB30" s="349">
        <f t="shared" si="1"/>
        <v>1</v>
      </c>
      <c r="AC30" s="46">
        <f>'t1'!M33</f>
        <v>2</v>
      </c>
    </row>
    <row r="31" spans="1:29" ht="13.5" customHeight="1">
      <c r="A31" s="136" t="str">
        <f>'t1'!A31</f>
        <v>POSIZIONE ECONOMICA C6</v>
      </c>
      <c r="B31" s="157" t="str">
        <f>'t1'!B31</f>
        <v>097000</v>
      </c>
      <c r="C31" s="197"/>
      <c r="D31" s="198"/>
      <c r="E31" s="199"/>
      <c r="F31" s="198"/>
      <c r="G31" s="197"/>
      <c r="H31" s="198"/>
      <c r="I31" s="197"/>
      <c r="J31" s="198"/>
      <c r="K31" s="197"/>
      <c r="L31" s="198"/>
      <c r="M31" s="197"/>
      <c r="N31" s="198"/>
      <c r="O31" s="199"/>
      <c r="P31" s="200"/>
      <c r="Q31" s="197"/>
      <c r="R31" s="198">
        <v>1</v>
      </c>
      <c r="S31" s="197"/>
      <c r="T31" s="198"/>
      <c r="U31" s="197">
        <v>1</v>
      </c>
      <c r="V31" s="198"/>
      <c r="W31" s="201"/>
      <c r="X31" s="198"/>
      <c r="Y31" s="201"/>
      <c r="Z31" s="198"/>
      <c r="AA31" s="348">
        <f t="shared" si="0"/>
        <v>1</v>
      </c>
      <c r="AB31" s="349">
        <f t="shared" si="1"/>
        <v>1</v>
      </c>
      <c r="AC31" s="46">
        <f>'t1'!M34</f>
        <v>0</v>
      </c>
    </row>
    <row r="32" spans="1:29" ht="13.5" customHeight="1">
      <c r="A32" s="136" t="str">
        <f>'t1'!A32</f>
        <v>POSIZIONE ECONOMICA C5</v>
      </c>
      <c r="B32" s="157" t="str">
        <f>'t1'!B32</f>
        <v>046000</v>
      </c>
      <c r="C32" s="197"/>
      <c r="D32" s="198"/>
      <c r="E32" s="199"/>
      <c r="F32" s="198"/>
      <c r="G32" s="197"/>
      <c r="H32" s="198"/>
      <c r="I32" s="197"/>
      <c r="J32" s="198"/>
      <c r="K32" s="197"/>
      <c r="L32" s="198"/>
      <c r="M32" s="197"/>
      <c r="N32" s="198"/>
      <c r="O32" s="199"/>
      <c r="P32" s="200"/>
      <c r="Q32" s="197"/>
      <c r="R32" s="198"/>
      <c r="S32" s="197">
        <v>1</v>
      </c>
      <c r="T32" s="198"/>
      <c r="U32" s="197"/>
      <c r="V32" s="198"/>
      <c r="W32" s="201"/>
      <c r="X32" s="198">
        <v>1</v>
      </c>
      <c r="Y32" s="201"/>
      <c r="Z32" s="198"/>
      <c r="AA32" s="348">
        <f t="shared" si="0"/>
        <v>1</v>
      </c>
      <c r="AB32" s="349">
        <f t="shared" si="1"/>
        <v>1</v>
      </c>
      <c r="AC32" s="46">
        <f>'t1'!M35</f>
        <v>0</v>
      </c>
    </row>
    <row r="33" spans="1:29" ht="13.5" customHeight="1">
      <c r="A33" s="136" t="str">
        <f>'t1'!A33</f>
        <v>POSIZIONE ECONOMICA C4</v>
      </c>
      <c r="B33" s="157" t="str">
        <f>'t1'!B33</f>
        <v>045000</v>
      </c>
      <c r="C33" s="197"/>
      <c r="D33" s="198"/>
      <c r="E33" s="199"/>
      <c r="F33" s="198"/>
      <c r="G33" s="197"/>
      <c r="H33" s="198"/>
      <c r="I33" s="197"/>
      <c r="J33" s="198"/>
      <c r="K33" s="197"/>
      <c r="L33" s="198"/>
      <c r="M33" s="197"/>
      <c r="N33" s="198"/>
      <c r="O33" s="199"/>
      <c r="P33" s="200"/>
      <c r="Q33" s="197">
        <v>1</v>
      </c>
      <c r="R33" s="198">
        <v>1</v>
      </c>
      <c r="S33" s="197"/>
      <c r="T33" s="198"/>
      <c r="U33" s="197"/>
      <c r="V33" s="198"/>
      <c r="W33" s="201"/>
      <c r="X33" s="198"/>
      <c r="Y33" s="201"/>
      <c r="Z33" s="198"/>
      <c r="AA33" s="348">
        <f t="shared" si="0"/>
        <v>1</v>
      </c>
      <c r="AB33" s="349">
        <f t="shared" si="1"/>
        <v>1</v>
      </c>
      <c r="AC33" s="46">
        <f>'t1'!M36</f>
        <v>0</v>
      </c>
    </row>
    <row r="34" spans="1:29" ht="13.5" customHeight="1">
      <c r="A34" s="136" t="str">
        <f>'t1'!A34</f>
        <v>POSIZIONE ECONOMICA C3</v>
      </c>
      <c r="B34" s="157" t="str">
        <f>'t1'!B34</f>
        <v>043000</v>
      </c>
      <c r="C34" s="197"/>
      <c r="D34" s="198"/>
      <c r="E34" s="199"/>
      <c r="F34" s="198"/>
      <c r="G34" s="197"/>
      <c r="H34" s="198"/>
      <c r="I34" s="197"/>
      <c r="J34" s="198"/>
      <c r="K34" s="197"/>
      <c r="L34" s="198"/>
      <c r="M34" s="197"/>
      <c r="N34" s="198"/>
      <c r="O34" s="199"/>
      <c r="P34" s="200"/>
      <c r="Q34" s="197"/>
      <c r="R34" s="198"/>
      <c r="S34" s="197"/>
      <c r="T34" s="198"/>
      <c r="U34" s="197"/>
      <c r="V34" s="198"/>
      <c r="W34" s="201"/>
      <c r="X34" s="198"/>
      <c r="Y34" s="201"/>
      <c r="Z34" s="198"/>
      <c r="AA34" s="348">
        <f t="shared" si="0"/>
        <v>0</v>
      </c>
      <c r="AB34" s="349">
        <f t="shared" si="1"/>
        <v>0</v>
      </c>
      <c r="AC34" s="46">
        <f>'t1'!M38</f>
        <v>0</v>
      </c>
    </row>
    <row r="35" spans="1:29" ht="13.5" customHeight="1">
      <c r="A35" s="136" t="str">
        <f>'t1'!A35</f>
        <v>POSIZIONE ECONOMICA C2</v>
      </c>
      <c r="B35" s="157" t="str">
        <f>'t1'!B35</f>
        <v>042000</v>
      </c>
      <c r="C35" s="197"/>
      <c r="D35" s="198"/>
      <c r="E35" s="199"/>
      <c r="F35" s="198"/>
      <c r="G35" s="197"/>
      <c r="H35" s="198"/>
      <c r="I35" s="197"/>
      <c r="J35" s="198"/>
      <c r="K35" s="197"/>
      <c r="L35" s="198"/>
      <c r="M35" s="197"/>
      <c r="N35" s="198"/>
      <c r="O35" s="199"/>
      <c r="P35" s="200"/>
      <c r="Q35" s="197"/>
      <c r="R35" s="198"/>
      <c r="S35" s="197"/>
      <c r="T35" s="198"/>
      <c r="U35" s="197"/>
      <c r="V35" s="198"/>
      <c r="W35" s="201"/>
      <c r="X35" s="198"/>
      <c r="Y35" s="201"/>
      <c r="Z35" s="198"/>
      <c r="AA35" s="348">
        <f t="shared" si="0"/>
        <v>0</v>
      </c>
      <c r="AB35" s="349">
        <f t="shared" si="1"/>
        <v>0</v>
      </c>
      <c r="AC35" s="46">
        <f>'t1'!M39</f>
        <v>0</v>
      </c>
    </row>
    <row r="36" spans="1:29" ht="13.5" customHeight="1">
      <c r="A36" s="136" t="str">
        <f>'t1'!A36</f>
        <v>POSIZIONE ECONOMICA C1</v>
      </c>
      <c r="B36" s="157" t="str">
        <f>'t1'!B36</f>
        <v>040000</v>
      </c>
      <c r="C36" s="197"/>
      <c r="D36" s="198"/>
      <c r="E36" s="199"/>
      <c r="F36" s="198"/>
      <c r="G36" s="197"/>
      <c r="H36" s="198"/>
      <c r="I36" s="197"/>
      <c r="J36" s="198"/>
      <c r="K36" s="197"/>
      <c r="L36" s="198"/>
      <c r="M36" s="197"/>
      <c r="N36" s="198"/>
      <c r="O36" s="199"/>
      <c r="P36" s="200"/>
      <c r="Q36" s="197"/>
      <c r="R36" s="198"/>
      <c r="S36" s="197"/>
      <c r="T36" s="198"/>
      <c r="U36" s="197"/>
      <c r="V36" s="198"/>
      <c r="W36" s="201"/>
      <c r="X36" s="198"/>
      <c r="Y36" s="201"/>
      <c r="Z36" s="198"/>
      <c r="AA36" s="348">
        <f t="shared" si="0"/>
        <v>0</v>
      </c>
      <c r="AB36" s="349">
        <f t="shared" si="1"/>
        <v>0</v>
      </c>
      <c r="AC36" s="46">
        <f>'t1'!M40</f>
        <v>0</v>
      </c>
    </row>
    <row r="37" spans="1:29" ht="13.5" customHeight="1">
      <c r="A37" s="136" t="str">
        <f>'t1'!A37</f>
        <v>POSIZIONE ECONOMICA C9 CORPO FORESTALE</v>
      </c>
      <c r="B37" s="157" t="str">
        <f>'t1'!B37</f>
        <v>0C9CF0</v>
      </c>
      <c r="C37" s="197"/>
      <c r="D37" s="198"/>
      <c r="E37" s="199"/>
      <c r="F37" s="198"/>
      <c r="G37" s="197"/>
      <c r="H37" s="198"/>
      <c r="I37" s="197"/>
      <c r="J37" s="198"/>
      <c r="K37" s="197"/>
      <c r="L37" s="198"/>
      <c r="M37" s="197"/>
      <c r="N37" s="198"/>
      <c r="O37" s="199"/>
      <c r="P37" s="200"/>
      <c r="Q37" s="197"/>
      <c r="R37" s="198"/>
      <c r="S37" s="197"/>
      <c r="T37" s="198"/>
      <c r="U37" s="197"/>
      <c r="V37" s="198"/>
      <c r="W37" s="201"/>
      <c r="X37" s="198"/>
      <c r="Y37" s="201"/>
      <c r="Z37" s="198"/>
      <c r="AA37" s="348">
        <f t="shared" si="0"/>
        <v>0</v>
      </c>
      <c r="AB37" s="349">
        <f t="shared" si="1"/>
        <v>0</v>
      </c>
      <c r="AC37" s="46">
        <f>'t1'!M41</f>
        <v>0</v>
      </c>
    </row>
    <row r="38" spans="1:29" ht="13.5" customHeight="1">
      <c r="A38" s="136" t="str">
        <f>'t1'!A38</f>
        <v>POSIZIONE ECONOMICA C8 CORPO FORESTALE</v>
      </c>
      <c r="B38" s="157" t="str">
        <f>'t1'!B38</f>
        <v>0C8CF0</v>
      </c>
      <c r="C38" s="197"/>
      <c r="D38" s="198"/>
      <c r="E38" s="199"/>
      <c r="F38" s="198"/>
      <c r="G38" s="197"/>
      <c r="H38" s="198"/>
      <c r="I38" s="197"/>
      <c r="J38" s="198"/>
      <c r="K38" s="197"/>
      <c r="L38" s="198"/>
      <c r="M38" s="197"/>
      <c r="N38" s="198"/>
      <c r="O38" s="199"/>
      <c r="P38" s="200"/>
      <c r="Q38" s="197"/>
      <c r="R38" s="198"/>
      <c r="S38" s="197"/>
      <c r="T38" s="198"/>
      <c r="U38" s="197"/>
      <c r="V38" s="198"/>
      <c r="W38" s="201"/>
      <c r="X38" s="198"/>
      <c r="Y38" s="201"/>
      <c r="Z38" s="198"/>
      <c r="AA38" s="348">
        <f t="shared" si="0"/>
        <v>0</v>
      </c>
      <c r="AB38" s="349">
        <f t="shared" si="1"/>
        <v>0</v>
      </c>
      <c r="AC38" s="46">
        <f>'t1'!M42</f>
        <v>0</v>
      </c>
    </row>
    <row r="39" spans="1:29" ht="13.5" customHeight="1">
      <c r="A39" s="136" t="str">
        <f>'t1'!A39</f>
        <v>POSIZIONE ECONOMICA C7 CORPO FORESTALE</v>
      </c>
      <c r="B39" s="157" t="str">
        <f>'t1'!B39</f>
        <v>0C7CF0</v>
      </c>
      <c r="C39" s="197"/>
      <c r="D39" s="198"/>
      <c r="E39" s="199"/>
      <c r="F39" s="198"/>
      <c r="G39" s="197"/>
      <c r="H39" s="198"/>
      <c r="I39" s="197"/>
      <c r="J39" s="198"/>
      <c r="K39" s="197"/>
      <c r="L39" s="198"/>
      <c r="M39" s="197"/>
      <c r="N39" s="198"/>
      <c r="O39" s="199"/>
      <c r="P39" s="200"/>
      <c r="Q39" s="197"/>
      <c r="R39" s="198"/>
      <c r="S39" s="197"/>
      <c r="T39" s="198"/>
      <c r="U39" s="197"/>
      <c r="V39" s="198"/>
      <c r="W39" s="201"/>
      <c r="X39" s="198"/>
      <c r="Y39" s="201"/>
      <c r="Z39" s="198"/>
      <c r="AA39" s="348">
        <f aca="true" t="shared" si="2" ref="AA39:AA51">SUM(C39,E39,G39,I39,K39,M39,O39,Q39,S39,U39,W39,Y39)</f>
        <v>0</v>
      </c>
      <c r="AB39" s="349">
        <f aca="true" t="shared" si="3" ref="AB39:AB51">SUM(D39,F39,H39,J39,L39,N39,P39,R39,T39,V39,X39,Z39)</f>
        <v>0</v>
      </c>
      <c r="AC39" s="46">
        <f>'t1'!M43</f>
        <v>0</v>
      </c>
    </row>
    <row r="40" spans="1:29" ht="13.5" customHeight="1">
      <c r="A40" s="136" t="str">
        <f>'t1'!A40</f>
        <v>POSIZIONE ECONOMICA C6 CORPO FORESTALE</v>
      </c>
      <c r="B40" s="157" t="str">
        <f>'t1'!B40</f>
        <v>097CF0</v>
      </c>
      <c r="C40" s="197"/>
      <c r="D40" s="198"/>
      <c r="E40" s="199"/>
      <c r="F40" s="198"/>
      <c r="G40" s="197"/>
      <c r="H40" s="198"/>
      <c r="I40" s="197"/>
      <c r="J40" s="198"/>
      <c r="K40" s="197"/>
      <c r="L40" s="198"/>
      <c r="M40" s="197"/>
      <c r="N40" s="198"/>
      <c r="O40" s="199"/>
      <c r="P40" s="200"/>
      <c r="Q40" s="197"/>
      <c r="R40" s="198"/>
      <c r="S40" s="197"/>
      <c r="T40" s="198"/>
      <c r="U40" s="197"/>
      <c r="V40" s="198"/>
      <c r="W40" s="201"/>
      <c r="X40" s="198"/>
      <c r="Y40" s="201"/>
      <c r="Z40" s="198"/>
      <c r="AA40" s="348">
        <f t="shared" si="2"/>
        <v>0</v>
      </c>
      <c r="AB40" s="349">
        <f t="shared" si="3"/>
        <v>0</v>
      </c>
      <c r="AC40" s="46">
        <f>'t1'!M44</f>
        <v>0</v>
      </c>
    </row>
    <row r="41" spans="1:29" ht="13.5" customHeight="1">
      <c r="A41" s="136" t="str">
        <f>'t1'!A41</f>
        <v>POSIZIONE ECONOMICA C5 CORPO FORESTALE</v>
      </c>
      <c r="B41" s="157" t="str">
        <f>'t1'!B41</f>
        <v>046CF0</v>
      </c>
      <c r="C41" s="197"/>
      <c r="D41" s="198"/>
      <c r="E41" s="199"/>
      <c r="F41" s="198"/>
      <c r="G41" s="197"/>
      <c r="H41" s="198"/>
      <c r="I41" s="197"/>
      <c r="J41" s="198"/>
      <c r="K41" s="197"/>
      <c r="L41" s="198"/>
      <c r="M41" s="197"/>
      <c r="N41" s="198"/>
      <c r="O41" s="199"/>
      <c r="P41" s="200"/>
      <c r="Q41" s="197"/>
      <c r="R41" s="198"/>
      <c r="S41" s="197"/>
      <c r="T41" s="198"/>
      <c r="U41" s="197"/>
      <c r="V41" s="198"/>
      <c r="W41" s="201"/>
      <c r="X41" s="198"/>
      <c r="Y41" s="201"/>
      <c r="Z41" s="198"/>
      <c r="AA41" s="348">
        <f t="shared" si="2"/>
        <v>0</v>
      </c>
      <c r="AB41" s="349">
        <f t="shared" si="3"/>
        <v>0</v>
      </c>
      <c r="AC41" s="46">
        <f>'t1'!M45</f>
        <v>0</v>
      </c>
    </row>
    <row r="42" spans="1:29" ht="13.5" customHeight="1">
      <c r="A42" s="136" t="str">
        <f>'t1'!A42</f>
        <v>POSIZIONE ECONOMICA C4 CORPO FORESTALE</v>
      </c>
      <c r="B42" s="157" t="str">
        <f>'t1'!B42</f>
        <v>045CF0</v>
      </c>
      <c r="C42" s="197"/>
      <c r="D42" s="198"/>
      <c r="E42" s="199"/>
      <c r="F42" s="198"/>
      <c r="G42" s="197"/>
      <c r="H42" s="198"/>
      <c r="I42" s="197"/>
      <c r="J42" s="198"/>
      <c r="K42" s="197"/>
      <c r="L42" s="198"/>
      <c r="M42" s="197"/>
      <c r="N42" s="198"/>
      <c r="O42" s="199"/>
      <c r="P42" s="200"/>
      <c r="Q42" s="197"/>
      <c r="R42" s="198"/>
      <c r="S42" s="197"/>
      <c r="T42" s="198"/>
      <c r="U42" s="197"/>
      <c r="V42" s="198"/>
      <c r="W42" s="201"/>
      <c r="X42" s="198"/>
      <c r="Y42" s="201"/>
      <c r="Z42" s="198"/>
      <c r="AA42" s="348">
        <f t="shared" si="2"/>
        <v>0</v>
      </c>
      <c r="AB42" s="349">
        <f t="shared" si="3"/>
        <v>0</v>
      </c>
      <c r="AC42" s="46">
        <f>'t1'!M47</f>
        <v>0</v>
      </c>
    </row>
    <row r="43" spans="1:29" ht="13.5" customHeight="1">
      <c r="A43" s="136" t="str">
        <f>'t1'!A43</f>
        <v>POSIZIONE ECONOMICA C3 CORPO FORESTALE</v>
      </c>
      <c r="B43" s="157" t="str">
        <f>'t1'!B43</f>
        <v>043CF0</v>
      </c>
      <c r="C43" s="197"/>
      <c r="D43" s="198"/>
      <c r="E43" s="199"/>
      <c r="F43" s="198"/>
      <c r="G43" s="197"/>
      <c r="H43" s="198"/>
      <c r="I43" s="197"/>
      <c r="J43" s="198"/>
      <c r="K43" s="197"/>
      <c r="L43" s="198"/>
      <c r="M43" s="197"/>
      <c r="N43" s="198"/>
      <c r="O43" s="199"/>
      <c r="P43" s="200"/>
      <c r="Q43" s="197"/>
      <c r="R43" s="198"/>
      <c r="S43" s="197"/>
      <c r="T43" s="198"/>
      <c r="U43" s="197"/>
      <c r="V43" s="198"/>
      <c r="W43" s="201"/>
      <c r="X43" s="198"/>
      <c r="Y43" s="201"/>
      <c r="Z43" s="198"/>
      <c r="AA43" s="348">
        <f t="shared" si="2"/>
        <v>0</v>
      </c>
      <c r="AB43" s="349">
        <f t="shared" si="3"/>
        <v>0</v>
      </c>
      <c r="AC43" s="46">
        <f>'t1'!M48</f>
        <v>0</v>
      </c>
    </row>
    <row r="44" spans="1:29" ht="13.5" customHeight="1">
      <c r="A44" s="136" t="str">
        <f>'t1'!A44</f>
        <v>POSIZIONE ECONOMICA C2 CORPO FORESTALE</v>
      </c>
      <c r="B44" s="157" t="str">
        <f>'t1'!B44</f>
        <v>042CF0</v>
      </c>
      <c r="C44" s="197"/>
      <c r="D44" s="198"/>
      <c r="E44" s="199"/>
      <c r="F44" s="198"/>
      <c r="G44" s="197"/>
      <c r="H44" s="198"/>
      <c r="I44" s="197"/>
      <c r="J44" s="198"/>
      <c r="K44" s="197"/>
      <c r="L44" s="198"/>
      <c r="M44" s="197"/>
      <c r="N44" s="198"/>
      <c r="O44" s="199"/>
      <c r="P44" s="200"/>
      <c r="Q44" s="197"/>
      <c r="R44" s="198"/>
      <c r="S44" s="197"/>
      <c r="T44" s="198"/>
      <c r="U44" s="197"/>
      <c r="V44" s="198"/>
      <c r="W44" s="201"/>
      <c r="X44" s="198"/>
      <c r="Y44" s="201"/>
      <c r="Z44" s="198"/>
      <c r="AA44" s="348">
        <f t="shared" si="2"/>
        <v>0</v>
      </c>
      <c r="AB44" s="349">
        <f t="shared" si="3"/>
        <v>0</v>
      </c>
      <c r="AC44" s="46">
        <f>'t1'!M49</f>
        <v>33</v>
      </c>
    </row>
    <row r="45" spans="1:29" ht="13.5" customHeight="1">
      <c r="A45" s="136" t="str">
        <f>'t1'!A45</f>
        <v>POSIZIONE ECONOMICA C1 CORPO FORESTALE</v>
      </c>
      <c r="B45" s="157" t="str">
        <f>'t1'!B45</f>
        <v>040CF0</v>
      </c>
      <c r="C45" s="197"/>
      <c r="D45" s="198"/>
      <c r="E45" s="199"/>
      <c r="F45" s="198"/>
      <c r="G45" s="197"/>
      <c r="H45" s="198"/>
      <c r="I45" s="197"/>
      <c r="J45" s="198"/>
      <c r="K45" s="197"/>
      <c r="L45" s="198"/>
      <c r="M45" s="197"/>
      <c r="N45" s="198"/>
      <c r="O45" s="199"/>
      <c r="P45" s="200"/>
      <c r="Q45" s="197"/>
      <c r="R45" s="198"/>
      <c r="S45" s="197"/>
      <c r="T45" s="198"/>
      <c r="U45" s="197"/>
      <c r="V45" s="198"/>
      <c r="W45" s="201"/>
      <c r="X45" s="198"/>
      <c r="Y45" s="201"/>
      <c r="Z45" s="198"/>
      <c r="AA45" s="348">
        <f t="shared" si="2"/>
        <v>0</v>
      </c>
      <c r="AB45" s="349">
        <f t="shared" si="3"/>
        <v>0</v>
      </c>
      <c r="AC45" s="46">
        <f>'t1'!M50</f>
        <v>0</v>
      </c>
    </row>
    <row r="46" spans="1:29" ht="13.5" customHeight="1">
      <c r="A46" s="136" t="str">
        <f>'t1'!A46</f>
        <v>POSIZIONE ECONOMICA B7</v>
      </c>
      <c r="B46" s="157" t="str">
        <f>'t1'!B46</f>
        <v>0B7000</v>
      </c>
      <c r="C46" s="197"/>
      <c r="D46" s="198"/>
      <c r="E46" s="199"/>
      <c r="F46" s="198"/>
      <c r="G46" s="197"/>
      <c r="H46" s="198"/>
      <c r="I46" s="197"/>
      <c r="J46" s="198"/>
      <c r="K46" s="197"/>
      <c r="L46" s="198"/>
      <c r="M46" s="197"/>
      <c r="N46" s="198"/>
      <c r="O46" s="199"/>
      <c r="P46" s="200"/>
      <c r="Q46" s="197">
        <v>1</v>
      </c>
      <c r="R46" s="198"/>
      <c r="S46" s="197">
        <v>1</v>
      </c>
      <c r="T46" s="198">
        <v>1</v>
      </c>
      <c r="U46" s="197">
        <v>1</v>
      </c>
      <c r="V46" s="198"/>
      <c r="W46" s="201"/>
      <c r="X46" s="198"/>
      <c r="Y46" s="201"/>
      <c r="Z46" s="198"/>
      <c r="AA46" s="348">
        <f t="shared" si="2"/>
        <v>3</v>
      </c>
      <c r="AB46" s="349">
        <f t="shared" si="3"/>
        <v>1</v>
      </c>
      <c r="AC46" s="46">
        <f>'t1'!M51</f>
        <v>0</v>
      </c>
    </row>
    <row r="47" spans="1:29" ht="13.5" customHeight="1">
      <c r="A47" s="136" t="str">
        <f>'t1'!A47</f>
        <v>POSIZIONE ECONOMICA B6</v>
      </c>
      <c r="B47" s="157" t="str">
        <f>'t1'!B47</f>
        <v>038000</v>
      </c>
      <c r="C47" s="197"/>
      <c r="D47" s="198"/>
      <c r="E47" s="199"/>
      <c r="F47" s="198"/>
      <c r="G47" s="197"/>
      <c r="H47" s="198"/>
      <c r="I47" s="197"/>
      <c r="J47" s="198"/>
      <c r="K47" s="197"/>
      <c r="L47" s="198"/>
      <c r="M47" s="197"/>
      <c r="N47" s="198"/>
      <c r="O47" s="199"/>
      <c r="P47" s="200"/>
      <c r="Q47" s="197"/>
      <c r="R47" s="198"/>
      <c r="S47" s="197"/>
      <c r="T47" s="198"/>
      <c r="U47" s="197"/>
      <c r="V47" s="198"/>
      <c r="W47" s="201"/>
      <c r="X47" s="198"/>
      <c r="Y47" s="201"/>
      <c r="Z47" s="198"/>
      <c r="AA47" s="348">
        <f t="shared" si="2"/>
        <v>0</v>
      </c>
      <c r="AB47" s="349">
        <f t="shared" si="3"/>
        <v>0</v>
      </c>
      <c r="AC47" s="46">
        <f>'t1'!M52</f>
        <v>0</v>
      </c>
    </row>
    <row r="48" spans="1:29" ht="13.5" customHeight="1">
      <c r="A48" s="136" t="str">
        <f>'t1'!A48</f>
        <v>POSIZIONE ECONOMICA B5</v>
      </c>
      <c r="B48" s="157" t="str">
        <f>'t1'!B48</f>
        <v>037000</v>
      </c>
      <c r="C48" s="197"/>
      <c r="D48" s="198"/>
      <c r="E48" s="199"/>
      <c r="F48" s="198"/>
      <c r="G48" s="197"/>
      <c r="H48" s="198"/>
      <c r="I48" s="197"/>
      <c r="J48" s="198"/>
      <c r="K48" s="197"/>
      <c r="L48" s="198"/>
      <c r="M48" s="197"/>
      <c r="N48" s="198"/>
      <c r="O48" s="199"/>
      <c r="P48" s="200"/>
      <c r="Q48" s="197"/>
      <c r="R48" s="198"/>
      <c r="S48" s="197"/>
      <c r="T48" s="198"/>
      <c r="U48" s="197"/>
      <c r="V48" s="198"/>
      <c r="W48" s="201"/>
      <c r="X48" s="198"/>
      <c r="Y48" s="201"/>
      <c r="Z48" s="198"/>
      <c r="AA48" s="348">
        <f t="shared" si="2"/>
        <v>0</v>
      </c>
      <c r="AB48" s="349">
        <f t="shared" si="3"/>
        <v>0</v>
      </c>
      <c r="AC48" s="46">
        <f>'t1'!M54</f>
        <v>0</v>
      </c>
    </row>
    <row r="49" spans="1:29" ht="13.5" customHeight="1">
      <c r="A49" s="136" t="str">
        <f>'t1'!A49</f>
        <v>POSIZIONE ECONOMICA B4</v>
      </c>
      <c r="B49" s="157" t="str">
        <f>'t1'!B49</f>
        <v>036000</v>
      </c>
      <c r="C49" s="197"/>
      <c r="D49" s="198"/>
      <c r="E49" s="199"/>
      <c r="F49" s="198"/>
      <c r="G49" s="197"/>
      <c r="H49" s="198"/>
      <c r="I49" s="197"/>
      <c r="J49" s="198"/>
      <c r="K49" s="197"/>
      <c r="L49" s="198"/>
      <c r="M49" s="197"/>
      <c r="N49" s="198"/>
      <c r="O49" s="199">
        <v>10</v>
      </c>
      <c r="P49" s="200">
        <v>7</v>
      </c>
      <c r="Q49" s="197">
        <v>9</v>
      </c>
      <c r="R49" s="198">
        <v>4</v>
      </c>
      <c r="S49" s="197"/>
      <c r="T49" s="198">
        <v>3</v>
      </c>
      <c r="U49" s="197"/>
      <c r="V49" s="198"/>
      <c r="W49" s="201"/>
      <c r="X49" s="198"/>
      <c r="Y49" s="201"/>
      <c r="Z49" s="198"/>
      <c r="AA49" s="348">
        <f t="shared" si="2"/>
        <v>19</v>
      </c>
      <c r="AB49" s="349">
        <f t="shared" si="3"/>
        <v>14</v>
      </c>
      <c r="AC49" s="46">
        <f>'t1'!M55</f>
        <v>0</v>
      </c>
    </row>
    <row r="50" spans="1:29" ht="13.5" customHeight="1">
      <c r="A50" s="136" t="str">
        <f>'t1'!A50</f>
        <v>POSIZIONE ECONOMICA B3</v>
      </c>
      <c r="B50" s="157" t="str">
        <f>'t1'!B50</f>
        <v>034000</v>
      </c>
      <c r="C50" s="197"/>
      <c r="D50" s="198"/>
      <c r="E50" s="199"/>
      <c r="F50" s="198"/>
      <c r="G50" s="197"/>
      <c r="H50" s="198"/>
      <c r="I50" s="197"/>
      <c r="J50" s="198"/>
      <c r="K50" s="197"/>
      <c r="L50" s="198"/>
      <c r="M50" s="197"/>
      <c r="N50" s="198"/>
      <c r="O50" s="199"/>
      <c r="P50" s="200"/>
      <c r="Q50" s="197"/>
      <c r="R50" s="198"/>
      <c r="S50" s="197"/>
      <c r="T50" s="198"/>
      <c r="U50" s="197"/>
      <c r="V50" s="198"/>
      <c r="W50" s="201"/>
      <c r="X50" s="198"/>
      <c r="Y50" s="201"/>
      <c r="Z50" s="198"/>
      <c r="AA50" s="348">
        <f t="shared" si="2"/>
        <v>0</v>
      </c>
      <c r="AB50" s="349">
        <f t="shared" si="3"/>
        <v>0</v>
      </c>
      <c r="AC50" s="46">
        <f>'t1'!M56</f>
        <v>0</v>
      </c>
    </row>
    <row r="51" spans="1:29" ht="13.5" customHeight="1">
      <c r="A51" s="136" t="str">
        <f>'t1'!A51</f>
        <v>POSIZIONE ECONOMICA B2</v>
      </c>
      <c r="B51" s="157" t="str">
        <f>'t1'!B51</f>
        <v>032000</v>
      </c>
      <c r="C51" s="197"/>
      <c r="D51" s="198"/>
      <c r="E51" s="199"/>
      <c r="F51" s="198"/>
      <c r="G51" s="197"/>
      <c r="H51" s="198"/>
      <c r="I51" s="197"/>
      <c r="J51" s="198"/>
      <c r="K51" s="197"/>
      <c r="L51" s="198"/>
      <c r="M51" s="197"/>
      <c r="N51" s="198"/>
      <c r="O51" s="199"/>
      <c r="P51" s="200"/>
      <c r="Q51" s="197"/>
      <c r="R51" s="198"/>
      <c r="S51" s="197"/>
      <c r="T51" s="198"/>
      <c r="U51" s="197"/>
      <c r="V51" s="198"/>
      <c r="W51" s="201"/>
      <c r="X51" s="198"/>
      <c r="Y51" s="201"/>
      <c r="Z51" s="198"/>
      <c r="AA51" s="348">
        <f t="shared" si="2"/>
        <v>0</v>
      </c>
      <c r="AB51" s="349">
        <f t="shared" si="3"/>
        <v>0</v>
      </c>
      <c r="AC51" s="46">
        <f>'t1'!M57</f>
        <v>0</v>
      </c>
    </row>
    <row r="52" spans="1:29" ht="13.5" customHeight="1">
      <c r="A52" s="136" t="str">
        <f>'t1'!A52</f>
        <v>POSIZIONE ECONOMICA B1</v>
      </c>
      <c r="B52" s="157" t="str">
        <f>'t1'!B52</f>
        <v>030000</v>
      </c>
      <c r="C52" s="197"/>
      <c r="D52" s="198"/>
      <c r="E52" s="199"/>
      <c r="F52" s="198"/>
      <c r="G52" s="197"/>
      <c r="H52" s="198"/>
      <c r="I52" s="197"/>
      <c r="J52" s="198"/>
      <c r="K52" s="197"/>
      <c r="L52" s="198"/>
      <c r="M52" s="197"/>
      <c r="N52" s="198"/>
      <c r="O52" s="199"/>
      <c r="P52" s="200"/>
      <c r="Q52" s="197"/>
      <c r="R52" s="198"/>
      <c r="S52" s="197"/>
      <c r="T52" s="198"/>
      <c r="U52" s="197"/>
      <c r="V52" s="198"/>
      <c r="W52" s="201"/>
      <c r="X52" s="198"/>
      <c r="Y52" s="201"/>
      <c r="Z52" s="198"/>
      <c r="AA52" s="348">
        <f aca="true" t="shared" si="4" ref="AA52:AA65">SUM(C52,E52,G52,I52,K52,M52,O52,Q52,S52,U52,W52,Y52)</f>
        <v>0</v>
      </c>
      <c r="AB52" s="349">
        <f aca="true" t="shared" si="5" ref="AB52:AB65">SUM(D52,F52,H52,J52,L52,N52,P52,R52,T52,V52,X52,Z52)</f>
        <v>0</v>
      </c>
      <c r="AC52" s="46">
        <f>'t1'!M59</f>
        <v>0</v>
      </c>
    </row>
    <row r="53" spans="1:29" ht="13.5" customHeight="1">
      <c r="A53" s="136" t="str">
        <f>'t1'!A53</f>
        <v>POSIZIONE ECONOMICA B5 CORPO FORESTALE</v>
      </c>
      <c r="B53" s="157" t="str">
        <f>'t1'!B53</f>
        <v>037CF0</v>
      </c>
      <c r="C53" s="197"/>
      <c r="D53" s="198"/>
      <c r="E53" s="199"/>
      <c r="F53" s="198"/>
      <c r="G53" s="197"/>
      <c r="H53" s="198"/>
      <c r="I53" s="197"/>
      <c r="J53" s="198"/>
      <c r="K53" s="197"/>
      <c r="L53" s="198"/>
      <c r="M53" s="197"/>
      <c r="N53" s="198"/>
      <c r="O53" s="199"/>
      <c r="P53" s="200"/>
      <c r="Q53" s="197"/>
      <c r="R53" s="198"/>
      <c r="S53" s="197"/>
      <c r="T53" s="198"/>
      <c r="U53" s="197"/>
      <c r="V53" s="198"/>
      <c r="W53" s="201"/>
      <c r="X53" s="198"/>
      <c r="Y53" s="201"/>
      <c r="Z53" s="198"/>
      <c r="AA53" s="348">
        <f t="shared" si="4"/>
        <v>0</v>
      </c>
      <c r="AB53" s="349">
        <f t="shared" si="5"/>
        <v>0</v>
      </c>
      <c r="AC53" s="46">
        <f>'t1'!M60</f>
        <v>0</v>
      </c>
    </row>
    <row r="54" spans="1:29" ht="13.5" customHeight="1">
      <c r="A54" s="136" t="str">
        <f>'t1'!A54</f>
        <v>POSIZIONE ECONOMICA B4 CORPO FORESTALE</v>
      </c>
      <c r="B54" s="157" t="str">
        <f>'t1'!B54</f>
        <v>036CF0</v>
      </c>
      <c r="C54" s="197"/>
      <c r="D54" s="198"/>
      <c r="E54" s="199"/>
      <c r="F54" s="198"/>
      <c r="G54" s="197"/>
      <c r="H54" s="198"/>
      <c r="I54" s="197"/>
      <c r="J54" s="198"/>
      <c r="K54" s="197"/>
      <c r="L54" s="198"/>
      <c r="M54" s="197"/>
      <c r="N54" s="198"/>
      <c r="O54" s="199"/>
      <c r="P54" s="200"/>
      <c r="Q54" s="197"/>
      <c r="R54" s="198"/>
      <c r="S54" s="197"/>
      <c r="T54" s="198"/>
      <c r="U54" s="197"/>
      <c r="V54" s="198"/>
      <c r="W54" s="201"/>
      <c r="X54" s="198"/>
      <c r="Y54" s="201"/>
      <c r="Z54" s="198"/>
      <c r="AA54" s="348">
        <f t="shared" si="4"/>
        <v>0</v>
      </c>
      <c r="AB54" s="349">
        <f t="shared" si="5"/>
        <v>0</v>
      </c>
      <c r="AC54" s="46">
        <f>'t1'!M61</f>
        <v>0</v>
      </c>
    </row>
    <row r="55" spans="1:29" ht="13.5" customHeight="1">
      <c r="A55" s="136" t="str">
        <f>'t1'!A55</f>
        <v>POSIZIONE ECONOMICA B3 CORPO FORESTALE</v>
      </c>
      <c r="B55" s="157" t="str">
        <f>'t1'!B55</f>
        <v>034CF0</v>
      </c>
      <c r="C55" s="197"/>
      <c r="D55" s="198"/>
      <c r="E55" s="199"/>
      <c r="F55" s="198"/>
      <c r="G55" s="197"/>
      <c r="H55" s="198"/>
      <c r="I55" s="197"/>
      <c r="J55" s="198"/>
      <c r="K55" s="197"/>
      <c r="L55" s="198"/>
      <c r="M55" s="197"/>
      <c r="N55" s="198"/>
      <c r="O55" s="199"/>
      <c r="P55" s="200"/>
      <c r="Q55" s="197"/>
      <c r="R55" s="198"/>
      <c r="S55" s="197"/>
      <c r="T55" s="198"/>
      <c r="U55" s="197"/>
      <c r="V55" s="198"/>
      <c r="W55" s="201"/>
      <c r="X55" s="198"/>
      <c r="Y55" s="201"/>
      <c r="Z55" s="198"/>
      <c r="AA55" s="348">
        <f t="shared" si="4"/>
        <v>0</v>
      </c>
      <c r="AB55" s="349">
        <f t="shared" si="5"/>
        <v>0</v>
      </c>
      <c r="AC55" s="46">
        <f>'t1'!M62</f>
        <v>0</v>
      </c>
    </row>
    <row r="56" spans="1:29" ht="13.5" customHeight="1">
      <c r="A56" s="136" t="str">
        <f>'t1'!A56</f>
        <v>POSIZIONE ECONOMICA B2 CORPO FORESTALE</v>
      </c>
      <c r="B56" s="157" t="str">
        <f>'t1'!B56</f>
        <v>032CF0</v>
      </c>
      <c r="C56" s="197"/>
      <c r="D56" s="198"/>
      <c r="E56" s="199"/>
      <c r="F56" s="198"/>
      <c r="G56" s="197"/>
      <c r="H56" s="198"/>
      <c r="I56" s="197"/>
      <c r="J56" s="198"/>
      <c r="K56" s="197"/>
      <c r="L56" s="198"/>
      <c r="M56" s="197"/>
      <c r="N56" s="198"/>
      <c r="O56" s="199"/>
      <c r="P56" s="200"/>
      <c r="Q56" s="197"/>
      <c r="R56" s="198"/>
      <c r="S56" s="197"/>
      <c r="T56" s="198"/>
      <c r="U56" s="197"/>
      <c r="V56" s="198"/>
      <c r="W56" s="201"/>
      <c r="X56" s="198"/>
      <c r="Y56" s="201"/>
      <c r="Z56" s="198"/>
      <c r="AA56" s="348">
        <f t="shared" si="4"/>
        <v>0</v>
      </c>
      <c r="AB56" s="349">
        <f t="shared" si="5"/>
        <v>0</v>
      </c>
      <c r="AC56" s="46">
        <f>'t1'!M63</f>
        <v>0</v>
      </c>
    </row>
    <row r="57" spans="1:28" ht="13.5" customHeight="1">
      <c r="A57" s="136" t="str">
        <f>'t1'!A57</f>
        <v>POSIZIONE ECONOMICA B1 CORPO FORESTALE</v>
      </c>
      <c r="B57" s="157" t="str">
        <f>'t1'!B57</f>
        <v>030CF0</v>
      </c>
      <c r="C57" s="197"/>
      <c r="D57" s="198"/>
      <c r="E57" s="199"/>
      <c r="F57" s="198"/>
      <c r="G57" s="197"/>
      <c r="H57" s="198"/>
      <c r="I57" s="197"/>
      <c r="J57" s="198"/>
      <c r="K57" s="197"/>
      <c r="L57" s="198"/>
      <c r="M57" s="197"/>
      <c r="N57" s="198"/>
      <c r="O57" s="199"/>
      <c r="P57" s="200"/>
      <c r="Q57" s="197"/>
      <c r="R57" s="198"/>
      <c r="S57" s="197"/>
      <c r="T57" s="198"/>
      <c r="U57" s="197"/>
      <c r="V57" s="198"/>
      <c r="W57" s="201"/>
      <c r="X57" s="198"/>
      <c r="Y57" s="201"/>
      <c r="Z57" s="198"/>
      <c r="AA57" s="348">
        <f t="shared" si="4"/>
        <v>0</v>
      </c>
      <c r="AB57" s="349">
        <f t="shared" si="5"/>
        <v>0</v>
      </c>
    </row>
    <row r="58" spans="1:28" ht="13.5" customHeight="1">
      <c r="A58" s="136" t="str">
        <f>'t1'!A58</f>
        <v>POSIZIONE ECONOMICA A6</v>
      </c>
      <c r="B58" s="157" t="str">
        <f>'t1'!B58</f>
        <v>0A6000</v>
      </c>
      <c r="C58" s="197"/>
      <c r="D58" s="198"/>
      <c r="E58" s="199"/>
      <c r="F58" s="198"/>
      <c r="G58" s="197"/>
      <c r="H58" s="198"/>
      <c r="I58" s="197"/>
      <c r="J58" s="198"/>
      <c r="K58" s="197"/>
      <c r="L58" s="198"/>
      <c r="M58" s="197"/>
      <c r="N58" s="198"/>
      <c r="O58" s="199"/>
      <c r="P58" s="200"/>
      <c r="Q58" s="197"/>
      <c r="R58" s="198"/>
      <c r="S58" s="197"/>
      <c r="T58" s="198"/>
      <c r="U58" s="197"/>
      <c r="V58" s="198"/>
      <c r="W58" s="201"/>
      <c r="X58" s="198"/>
      <c r="Y58" s="201"/>
      <c r="Z58" s="198"/>
      <c r="AA58" s="348">
        <f t="shared" si="4"/>
        <v>0</v>
      </c>
      <c r="AB58" s="349">
        <f t="shared" si="5"/>
        <v>0</v>
      </c>
    </row>
    <row r="59" spans="1:28" ht="13.5" customHeight="1">
      <c r="A59" s="136" t="str">
        <f>'t1'!A59</f>
        <v>POSIZIONE ECONOMICA A5</v>
      </c>
      <c r="B59" s="157" t="str">
        <f>'t1'!B59</f>
        <v>0A5000</v>
      </c>
      <c r="C59" s="197"/>
      <c r="D59" s="198"/>
      <c r="E59" s="199"/>
      <c r="F59" s="198"/>
      <c r="G59" s="197"/>
      <c r="H59" s="198"/>
      <c r="I59" s="197"/>
      <c r="J59" s="198"/>
      <c r="K59" s="197"/>
      <c r="L59" s="198"/>
      <c r="M59" s="197"/>
      <c r="N59" s="198"/>
      <c r="O59" s="199"/>
      <c r="P59" s="200"/>
      <c r="Q59" s="197"/>
      <c r="R59" s="198"/>
      <c r="S59" s="197"/>
      <c r="T59" s="198"/>
      <c r="U59" s="197"/>
      <c r="V59" s="198"/>
      <c r="W59" s="201"/>
      <c r="X59" s="198"/>
      <c r="Y59" s="201"/>
      <c r="Z59" s="198"/>
      <c r="AA59" s="348">
        <f t="shared" si="4"/>
        <v>0</v>
      </c>
      <c r="AB59" s="349">
        <f t="shared" si="5"/>
        <v>0</v>
      </c>
    </row>
    <row r="60" spans="1:28" ht="13.5" customHeight="1">
      <c r="A60" s="136" t="str">
        <f>'t1'!A60</f>
        <v>POSIZIONE ECONOMICA A4</v>
      </c>
      <c r="B60" s="157" t="str">
        <f>'t1'!B60</f>
        <v>028000</v>
      </c>
      <c r="C60" s="197"/>
      <c r="D60" s="198"/>
      <c r="E60" s="199"/>
      <c r="F60" s="198"/>
      <c r="G60" s="197"/>
      <c r="H60" s="198"/>
      <c r="I60" s="197"/>
      <c r="J60" s="198"/>
      <c r="K60" s="197"/>
      <c r="L60" s="198"/>
      <c r="M60" s="197"/>
      <c r="N60" s="198"/>
      <c r="O60" s="199"/>
      <c r="P60" s="200"/>
      <c r="Q60" s="197"/>
      <c r="R60" s="198"/>
      <c r="S60" s="197"/>
      <c r="T60" s="198"/>
      <c r="U60" s="197"/>
      <c r="V60" s="198"/>
      <c r="W60" s="201"/>
      <c r="X60" s="198"/>
      <c r="Y60" s="201"/>
      <c r="Z60" s="198"/>
      <c r="AA60" s="348">
        <f t="shared" si="4"/>
        <v>0</v>
      </c>
      <c r="AB60" s="349">
        <f t="shared" si="5"/>
        <v>0</v>
      </c>
    </row>
    <row r="61" spans="1:28" ht="13.5" customHeight="1">
      <c r="A61" s="136" t="str">
        <f>'t1'!A61</f>
        <v>POSIZIONE ECONOMICA A3</v>
      </c>
      <c r="B61" s="157" t="str">
        <f>'t1'!B61</f>
        <v>027000</v>
      </c>
      <c r="C61" s="197"/>
      <c r="D61" s="198"/>
      <c r="E61" s="199"/>
      <c r="F61" s="198"/>
      <c r="G61" s="197"/>
      <c r="H61" s="198"/>
      <c r="I61" s="197"/>
      <c r="J61" s="198"/>
      <c r="K61" s="197"/>
      <c r="L61" s="198"/>
      <c r="M61" s="197"/>
      <c r="N61" s="198"/>
      <c r="O61" s="199"/>
      <c r="P61" s="200"/>
      <c r="Q61" s="197"/>
      <c r="R61" s="198"/>
      <c r="S61" s="197"/>
      <c r="T61" s="198"/>
      <c r="U61" s="197"/>
      <c r="V61" s="198"/>
      <c r="W61" s="201"/>
      <c r="X61" s="198"/>
      <c r="Y61" s="201"/>
      <c r="Z61" s="198"/>
      <c r="AA61" s="348">
        <f t="shared" si="4"/>
        <v>0</v>
      </c>
      <c r="AB61" s="349">
        <f t="shared" si="5"/>
        <v>0</v>
      </c>
    </row>
    <row r="62" spans="1:28" ht="13.5" customHeight="1">
      <c r="A62" s="136" t="str">
        <f>'t1'!A62</f>
        <v>POSIZIONE ECONOMICA A2</v>
      </c>
      <c r="B62" s="157" t="str">
        <f>'t1'!B62</f>
        <v>025000</v>
      </c>
      <c r="C62" s="197"/>
      <c r="D62" s="198"/>
      <c r="E62" s="199"/>
      <c r="F62" s="198"/>
      <c r="G62" s="197"/>
      <c r="H62" s="198"/>
      <c r="I62" s="197"/>
      <c r="J62" s="198"/>
      <c r="K62" s="197"/>
      <c r="L62" s="198"/>
      <c r="M62" s="197"/>
      <c r="N62" s="198"/>
      <c r="O62" s="199"/>
      <c r="P62" s="200"/>
      <c r="Q62" s="197"/>
      <c r="R62" s="198"/>
      <c r="S62" s="197"/>
      <c r="T62" s="198"/>
      <c r="U62" s="197"/>
      <c r="V62" s="198"/>
      <c r="W62" s="201"/>
      <c r="X62" s="198"/>
      <c r="Y62" s="201"/>
      <c r="Z62" s="198"/>
      <c r="AA62" s="348">
        <f t="shared" si="4"/>
        <v>0</v>
      </c>
      <c r="AB62" s="349">
        <f t="shared" si="5"/>
        <v>0</v>
      </c>
    </row>
    <row r="63" spans="1:28" ht="13.5" customHeight="1">
      <c r="A63" s="136" t="str">
        <f>'t1'!A63</f>
        <v>POSIZIONE ECONOMICA A1</v>
      </c>
      <c r="B63" s="157" t="str">
        <f>'t1'!B63</f>
        <v>023000</v>
      </c>
      <c r="C63" s="197"/>
      <c r="D63" s="198"/>
      <c r="E63" s="199"/>
      <c r="F63" s="198"/>
      <c r="G63" s="197"/>
      <c r="H63" s="198"/>
      <c r="I63" s="197"/>
      <c r="J63" s="198"/>
      <c r="K63" s="197"/>
      <c r="L63" s="198"/>
      <c r="M63" s="197"/>
      <c r="N63" s="198"/>
      <c r="O63" s="199"/>
      <c r="P63" s="200"/>
      <c r="Q63" s="197"/>
      <c r="R63" s="198"/>
      <c r="S63" s="197"/>
      <c r="T63" s="198"/>
      <c r="U63" s="197"/>
      <c r="V63" s="198"/>
      <c r="W63" s="201"/>
      <c r="X63" s="198"/>
      <c r="Y63" s="201"/>
      <c r="Z63" s="198"/>
      <c r="AA63" s="348">
        <f t="shared" si="4"/>
        <v>0</v>
      </c>
      <c r="AB63" s="349">
        <f t="shared" si="5"/>
        <v>0</v>
      </c>
    </row>
    <row r="64" spans="1:29" ht="13.5" customHeight="1">
      <c r="A64" s="136" t="str">
        <f>'t1'!A64</f>
        <v>CONTRATTISTI</v>
      </c>
      <c r="B64" s="157" t="str">
        <f>'t1'!B64</f>
        <v>000061</v>
      </c>
      <c r="C64" s="197"/>
      <c r="D64" s="198"/>
      <c r="E64" s="199"/>
      <c r="F64" s="198"/>
      <c r="G64" s="197"/>
      <c r="H64" s="198"/>
      <c r="I64" s="197"/>
      <c r="J64" s="198"/>
      <c r="K64" s="197"/>
      <c r="L64" s="198"/>
      <c r="M64" s="197"/>
      <c r="N64" s="198"/>
      <c r="O64" s="199"/>
      <c r="P64" s="200"/>
      <c r="Q64" s="197"/>
      <c r="R64" s="198"/>
      <c r="S64" s="197"/>
      <c r="T64" s="198"/>
      <c r="U64" s="197"/>
      <c r="V64" s="198"/>
      <c r="W64" s="201"/>
      <c r="X64" s="198"/>
      <c r="Y64" s="201"/>
      <c r="Z64" s="198"/>
      <c r="AA64" s="348">
        <f t="shared" si="4"/>
        <v>0</v>
      </c>
      <c r="AB64" s="349">
        <f t="shared" si="5"/>
        <v>0</v>
      </c>
      <c r="AC64" s="46">
        <f>'t1'!M64</f>
        <v>0</v>
      </c>
    </row>
    <row r="65" spans="1:29" ht="13.5" customHeight="1" thickBot="1">
      <c r="A65" s="136" t="str">
        <f>'t1'!A65</f>
        <v>COLLABORATORE A TEMPO DETERMINATO - ART. 2 D.P. REG. N. 8/20</v>
      </c>
      <c r="B65" s="157" t="str">
        <f>'t1'!B65</f>
        <v>000096</v>
      </c>
      <c r="C65" s="197"/>
      <c r="D65" s="198"/>
      <c r="E65" s="199"/>
      <c r="F65" s="198"/>
      <c r="G65" s="197"/>
      <c r="H65" s="198"/>
      <c r="I65" s="197"/>
      <c r="J65" s="198"/>
      <c r="K65" s="197"/>
      <c r="L65" s="198"/>
      <c r="M65" s="197"/>
      <c r="N65" s="198"/>
      <c r="O65" s="199"/>
      <c r="P65" s="200"/>
      <c r="Q65" s="197"/>
      <c r="R65" s="198"/>
      <c r="S65" s="197"/>
      <c r="T65" s="198"/>
      <c r="U65" s="197"/>
      <c r="V65" s="198"/>
      <c r="W65" s="201"/>
      <c r="X65" s="198"/>
      <c r="Y65" s="201"/>
      <c r="Z65" s="198"/>
      <c r="AA65" s="348">
        <f t="shared" si="4"/>
        <v>0</v>
      </c>
      <c r="AB65" s="349">
        <f t="shared" si="5"/>
        <v>0</v>
      </c>
      <c r="AC65" s="46">
        <f>'t1'!M65</f>
        <v>0</v>
      </c>
    </row>
    <row r="66" spans="1:28" ht="16.5" customHeight="1" thickBot="1" thickTop="1">
      <c r="A66" s="59" t="s">
        <v>42</v>
      </c>
      <c r="B66" s="60"/>
      <c r="C66" s="350">
        <f aca="true" t="shared" si="6" ref="C66:AB66">SUM(C6:C65)</f>
        <v>0</v>
      </c>
      <c r="D66" s="352">
        <f t="shared" si="6"/>
        <v>0</v>
      </c>
      <c r="E66" s="350">
        <f t="shared" si="6"/>
        <v>0</v>
      </c>
      <c r="F66" s="352">
        <f t="shared" si="6"/>
        <v>0</v>
      </c>
      <c r="G66" s="350">
        <f t="shared" si="6"/>
        <v>0</v>
      </c>
      <c r="H66" s="352">
        <f t="shared" si="6"/>
        <v>0</v>
      </c>
      <c r="I66" s="350">
        <f t="shared" si="6"/>
        <v>0</v>
      </c>
      <c r="J66" s="352">
        <f t="shared" si="6"/>
        <v>0</v>
      </c>
      <c r="K66" s="350">
        <f t="shared" si="6"/>
        <v>0</v>
      </c>
      <c r="L66" s="352">
        <f t="shared" si="6"/>
        <v>0</v>
      </c>
      <c r="M66" s="350">
        <f t="shared" si="6"/>
        <v>0</v>
      </c>
      <c r="N66" s="352">
        <f t="shared" si="6"/>
        <v>0</v>
      </c>
      <c r="O66" s="350">
        <f t="shared" si="6"/>
        <v>10</v>
      </c>
      <c r="P66" s="352">
        <f t="shared" si="6"/>
        <v>7</v>
      </c>
      <c r="Q66" s="350">
        <f t="shared" si="6"/>
        <v>14</v>
      </c>
      <c r="R66" s="352">
        <f t="shared" si="6"/>
        <v>8</v>
      </c>
      <c r="S66" s="350">
        <f t="shared" si="6"/>
        <v>14</v>
      </c>
      <c r="T66" s="352">
        <f t="shared" si="6"/>
        <v>20</v>
      </c>
      <c r="U66" s="350">
        <f t="shared" si="6"/>
        <v>5</v>
      </c>
      <c r="V66" s="352">
        <f t="shared" si="6"/>
        <v>6</v>
      </c>
      <c r="W66" s="350">
        <f t="shared" si="6"/>
        <v>0</v>
      </c>
      <c r="X66" s="352">
        <f t="shared" si="6"/>
        <v>3</v>
      </c>
      <c r="Y66" s="350">
        <f t="shared" si="6"/>
        <v>0</v>
      </c>
      <c r="Z66" s="352">
        <f t="shared" si="6"/>
        <v>0</v>
      </c>
      <c r="AA66" s="350">
        <f t="shared" si="6"/>
        <v>43</v>
      </c>
      <c r="AB66" s="351">
        <f t="shared" si="6"/>
        <v>44</v>
      </c>
    </row>
    <row r="67" spans="1:28" ht="8.25" customHeight="1">
      <c r="A67" s="138"/>
      <c r="B67" s="139"/>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row>
    <row r="68" spans="1:13" ht="11.25">
      <c r="A68" s="26" t="str">
        <f>'t1'!$A$67</f>
        <v>(a) personale a tempo indeterminato al quale viene applicato un contratto di lavoro di tipo privatistico (es.:tipografico,chimico,edile,metalmeccanico,portierato, ecc.)</v>
      </c>
      <c r="B68" s="7"/>
      <c r="C68" s="5"/>
      <c r="D68" s="5"/>
      <c r="E68" s="5"/>
      <c r="F68" s="5"/>
      <c r="G68" s="5"/>
      <c r="H68" s="5"/>
      <c r="I68" s="5"/>
      <c r="J68" s="5"/>
      <c r="K68" s="5"/>
      <c r="L68" s="5"/>
      <c r="M68" s="81"/>
    </row>
    <row r="69" spans="1:2" s="5" customFormat="1" ht="11.25">
      <c r="A69" s="26"/>
      <c r="B69" s="7"/>
    </row>
  </sheetData>
  <sheetProtection password="EA98" sheet="1" formatColumns="0" selectLockedCells="1"/>
  <mergeCells count="14">
    <mergeCell ref="AA4:AB4"/>
    <mergeCell ref="U4:V4"/>
    <mergeCell ref="Y4:Z4"/>
    <mergeCell ref="W4:X4"/>
    <mergeCell ref="A1:Y1"/>
    <mergeCell ref="S2:AB2"/>
    <mergeCell ref="M4:N4"/>
    <mergeCell ref="C4:D4"/>
    <mergeCell ref="G4:H4"/>
    <mergeCell ref="I4:J4"/>
    <mergeCell ref="K4:L4"/>
    <mergeCell ref="O4:P4"/>
    <mergeCell ref="Q4:R4"/>
    <mergeCell ref="S4:T4"/>
  </mergeCells>
  <conditionalFormatting sqref="A6:AB13 A18:AB27 A17:B17 AA17:AB17 A15:AB16 A14:B14 AA14:AB14 A29:AB29 A28:B28 AA28:AB28 A34:AB45 A30:B33 AA30:AB33 A47:AB48 A46:B46 AA46:AB46 A50:AB65 A49:B49 AA49:AB49">
    <cfRule type="expression" priority="7" dxfId="0" stopIfTrue="1">
      <formula>$AC6&gt;0</formula>
    </cfRule>
  </conditionalFormatting>
  <conditionalFormatting sqref="C17:Z17">
    <cfRule type="expression" priority="6" dxfId="0" stopIfTrue="1">
      <formula>$AC17&gt;0</formula>
    </cfRule>
  </conditionalFormatting>
  <conditionalFormatting sqref="C14:Z14">
    <cfRule type="expression" priority="5" dxfId="0" stopIfTrue="1">
      <formula>$AC14&gt;0</formula>
    </cfRule>
  </conditionalFormatting>
  <conditionalFormatting sqref="C28:Z28">
    <cfRule type="expression" priority="4" dxfId="0" stopIfTrue="1">
      <formula>$AC28&gt;0</formula>
    </cfRule>
  </conditionalFormatting>
  <conditionalFormatting sqref="C30:Z33">
    <cfRule type="expression" priority="3" dxfId="0" stopIfTrue="1">
      <formula>$AC30&gt;0</formula>
    </cfRule>
  </conditionalFormatting>
  <conditionalFormatting sqref="C46:Z46">
    <cfRule type="expression" priority="2" dxfId="0" stopIfTrue="1">
      <formula>$AC46&gt;0</formula>
    </cfRule>
  </conditionalFormatting>
  <conditionalFormatting sqref="C49:Z49">
    <cfRule type="expression" priority="1" dxfId="0" stopIfTrue="1">
      <formula>$AC49&gt;0</formula>
    </cfRule>
  </conditionalFormatting>
  <printOptions horizontalCentered="1" verticalCentered="1"/>
  <pageMargins left="0" right="0" top="0.1968503937007874" bottom="0.17" header="0.23" footer="0.18"/>
  <pageSetup fitToHeight="1" fitToWidth="1" horizontalDpi="600" verticalDpi="600" orientation="landscape" paperSize="9" scale="68" r:id="rId2"/>
  <drawing r:id="rId1"/>
</worksheet>
</file>

<file path=xl/worksheets/sheet11.xml><?xml version="1.0" encoding="utf-8"?>
<worksheet xmlns="http://schemas.openxmlformats.org/spreadsheetml/2006/main" xmlns:r="http://schemas.openxmlformats.org/officeDocument/2006/relationships">
  <sheetPr codeName="Foglio16">
    <pageSetUpPr fitToPage="1"/>
  </sheetPr>
  <dimension ref="A1:T68"/>
  <sheetViews>
    <sheetView showGridLines="0" tabSelected="1" zoomScalePageLayoutView="0" workbookViewId="0" topLeftCell="A1">
      <pane xSplit="2" ySplit="5" topLeftCell="C23" activePane="bottomRight" state="frozen"/>
      <selection pane="topLeft" activeCell="D18" sqref="D18"/>
      <selection pane="topRight" activeCell="D18" sqref="D18"/>
      <selection pane="bottomLeft" activeCell="D18" sqref="D18"/>
      <selection pane="bottomRight" activeCell="E30" sqref="E30"/>
    </sheetView>
  </sheetViews>
  <sheetFormatPr defaultColWidth="10.66015625" defaultRowHeight="10.5"/>
  <cols>
    <col min="1" max="1" width="53" style="36" customWidth="1"/>
    <col min="2" max="2" width="10.83203125" style="36" customWidth="1"/>
    <col min="3" max="16" width="13.66015625" style="36" customWidth="1"/>
    <col min="17" max="17" width="0" style="36" hidden="1" customWidth="1"/>
    <col min="18" max="16384" width="10.66015625" style="36" customWidth="1"/>
  </cols>
  <sheetData>
    <row r="1" spans="1:17" s="5" customFormat="1" ht="43.5" customHeight="1">
      <c r="A1" s="717" t="str">
        <f>'t1'!A1</f>
        <v>REGIONE SICILIA - anno 2019</v>
      </c>
      <c r="B1" s="717"/>
      <c r="C1" s="717"/>
      <c r="D1" s="717"/>
      <c r="E1" s="717"/>
      <c r="F1" s="717"/>
      <c r="G1" s="717"/>
      <c r="H1" s="717"/>
      <c r="I1" s="717"/>
      <c r="J1" s="717"/>
      <c r="K1" s="717"/>
      <c r="L1" s="717"/>
      <c r="M1" s="717"/>
      <c r="N1" s="717"/>
      <c r="O1" s="3"/>
      <c r="P1" s="244"/>
      <c r="Q1"/>
    </row>
    <row r="2" spans="1:17" s="5" customFormat="1" ht="5.25" customHeight="1">
      <c r="A2" s="260"/>
      <c r="B2" s="260"/>
      <c r="C2" s="260"/>
      <c r="D2" s="260"/>
      <c r="E2" s="260"/>
      <c r="F2" s="260"/>
      <c r="G2" s="260"/>
      <c r="H2" s="260"/>
      <c r="I2" s="260"/>
      <c r="J2" s="260"/>
      <c r="K2" s="260"/>
      <c r="L2" s="260"/>
      <c r="M2" s="260"/>
      <c r="N2" s="260"/>
      <c r="O2" s="3"/>
      <c r="P2" s="244"/>
      <c r="Q2"/>
    </row>
    <row r="3" spans="13:16" ht="30" customHeight="1" thickBot="1">
      <c r="M3" s="718"/>
      <c r="N3" s="718"/>
      <c r="O3" s="718"/>
      <c r="P3" s="718"/>
    </row>
    <row r="4" spans="1:16" ht="24.75" customHeight="1">
      <c r="A4" s="212" t="s">
        <v>86</v>
      </c>
      <c r="B4" s="203" t="s">
        <v>39</v>
      </c>
      <c r="C4" s="37" t="s">
        <v>46</v>
      </c>
      <c r="D4" s="38"/>
      <c r="E4" s="37" t="s">
        <v>47</v>
      </c>
      <c r="F4" s="38"/>
      <c r="G4" s="752" t="s">
        <v>34</v>
      </c>
      <c r="H4" s="753"/>
      <c r="I4" s="752" t="s">
        <v>48</v>
      </c>
      <c r="J4" s="753"/>
      <c r="K4" s="752" t="s">
        <v>35</v>
      </c>
      <c r="L4" s="753"/>
      <c r="M4" s="752" t="s">
        <v>36</v>
      </c>
      <c r="N4" s="753"/>
      <c r="O4" s="418" t="s">
        <v>42</v>
      </c>
      <c r="P4" s="419"/>
    </row>
    <row r="5" spans="1:16" ht="14.25" customHeight="1" thickBot="1">
      <c r="A5" s="588" t="s">
        <v>364</v>
      </c>
      <c r="B5" s="39"/>
      <c r="C5" s="40" t="s">
        <v>40</v>
      </c>
      <c r="D5" s="41" t="s">
        <v>41</v>
      </c>
      <c r="E5" s="40" t="s">
        <v>40</v>
      </c>
      <c r="F5" s="41" t="s">
        <v>41</v>
      </c>
      <c r="G5" s="40" t="s">
        <v>40</v>
      </c>
      <c r="H5" s="42" t="s">
        <v>41</v>
      </c>
      <c r="I5" s="40" t="s">
        <v>40</v>
      </c>
      <c r="J5" s="42" t="s">
        <v>41</v>
      </c>
      <c r="K5" s="40" t="s">
        <v>40</v>
      </c>
      <c r="L5" s="43" t="s">
        <v>41</v>
      </c>
      <c r="M5" s="40" t="s">
        <v>40</v>
      </c>
      <c r="N5" s="43" t="s">
        <v>41</v>
      </c>
      <c r="O5" s="421" t="s">
        <v>40</v>
      </c>
      <c r="P5" s="422" t="s">
        <v>41</v>
      </c>
    </row>
    <row r="6" spans="1:17" ht="13.5" customHeight="1" thickTop="1">
      <c r="A6" s="25" t="str">
        <f>'t1'!A6</f>
        <v>SEGRETARIO GENERALE CCIAA</v>
      </c>
      <c r="B6" s="164" t="str">
        <f>'t1'!B6</f>
        <v>0D0104</v>
      </c>
      <c r="C6" s="250"/>
      <c r="D6" s="251"/>
      <c r="E6" s="250"/>
      <c r="F6" s="251"/>
      <c r="G6" s="250"/>
      <c r="H6" s="252"/>
      <c r="I6" s="414"/>
      <c r="J6" s="252"/>
      <c r="K6" s="414"/>
      <c r="L6" s="252"/>
      <c r="M6" s="253"/>
      <c r="N6" s="254"/>
      <c r="O6" s="420">
        <f>SUM(C6,E6,G6,I6,K6,M6)</f>
        <v>0</v>
      </c>
      <c r="P6" s="423">
        <f>SUM(D6,F6,H6,J6,L6,N6)</f>
        <v>0</v>
      </c>
      <c r="Q6" s="36">
        <f>'t1'!M6</f>
        <v>1</v>
      </c>
    </row>
    <row r="7" spans="1:17" ht="13.5" customHeight="1">
      <c r="A7" s="136" t="str">
        <f>'t1'!A7</f>
        <v>DIRETTORE  GENERALE</v>
      </c>
      <c r="B7" s="157" t="str">
        <f>'t1'!B7</f>
        <v>0D0097</v>
      </c>
      <c r="C7" s="255"/>
      <c r="D7" s="256"/>
      <c r="E7" s="255"/>
      <c r="F7" s="256"/>
      <c r="G7" s="255"/>
      <c r="H7" s="257"/>
      <c r="I7" s="415"/>
      <c r="J7" s="257"/>
      <c r="K7" s="415"/>
      <c r="L7" s="257"/>
      <c r="M7" s="258"/>
      <c r="N7" s="259"/>
      <c r="O7" s="353">
        <f aca="true" t="shared" si="0" ref="O7:O29">SUM(C7,E7,G7,I7,K7,M7)</f>
        <v>0</v>
      </c>
      <c r="P7" s="354">
        <f aca="true" t="shared" si="1" ref="P7:P29">SUM(D7,F7,H7,J7,L7,N7)</f>
        <v>0</v>
      </c>
      <c r="Q7" s="36">
        <f>'t1'!M7</f>
        <v>0</v>
      </c>
    </row>
    <row r="8" spans="1:17" ht="13.5" customHeight="1">
      <c r="A8" s="136" t="str">
        <f>'t1'!A8</f>
        <v>DIRIGENTE FUORI D.O.</v>
      </c>
      <c r="B8" s="157" t="str">
        <f>'t1'!B8</f>
        <v>0D0098</v>
      </c>
      <c r="C8" s="255"/>
      <c r="D8" s="256"/>
      <c r="E8" s="255"/>
      <c r="F8" s="256"/>
      <c r="G8" s="255"/>
      <c r="H8" s="257"/>
      <c r="I8" s="415"/>
      <c r="J8" s="257"/>
      <c r="K8" s="415"/>
      <c r="L8" s="257"/>
      <c r="M8" s="258"/>
      <c r="N8" s="259"/>
      <c r="O8" s="353">
        <f t="shared" si="0"/>
        <v>0</v>
      </c>
      <c r="P8" s="354">
        <f t="shared" si="1"/>
        <v>0</v>
      </c>
      <c r="Q8" s="36">
        <f>'t1'!M8</f>
        <v>0</v>
      </c>
    </row>
    <row r="9" spans="1:17" ht="13.5" customHeight="1">
      <c r="A9" s="136" t="str">
        <f>'t1'!A9</f>
        <v>ALTRE SPECIALIZZ. FUORI D.O.</v>
      </c>
      <c r="B9" s="157" t="str">
        <f>'t1'!B9</f>
        <v>0D0095</v>
      </c>
      <c r="C9" s="255"/>
      <c r="D9" s="256"/>
      <c r="E9" s="255"/>
      <c r="F9" s="256"/>
      <c r="G9" s="255"/>
      <c r="H9" s="257"/>
      <c r="I9" s="415"/>
      <c r="J9" s="257"/>
      <c r="K9" s="415"/>
      <c r="L9" s="257"/>
      <c r="M9" s="258"/>
      <c r="N9" s="259"/>
      <c r="O9" s="353">
        <f t="shared" si="0"/>
        <v>0</v>
      </c>
      <c r="P9" s="354">
        <f t="shared" si="1"/>
        <v>0</v>
      </c>
      <c r="Q9" s="36">
        <f>'t1'!M9</f>
        <v>0</v>
      </c>
    </row>
    <row r="10" spans="1:17" ht="13.5" customHeight="1">
      <c r="A10" s="136" t="str">
        <f>'t1'!A10</f>
        <v>QUALIFICA DIRIGENZIALE ATEMPO INDETERMINATO 1^ FASCIA</v>
      </c>
      <c r="B10" s="157" t="str">
        <f>'t1'!B10</f>
        <v>0D0077</v>
      </c>
      <c r="C10" s="255"/>
      <c r="D10" s="256"/>
      <c r="E10" s="255"/>
      <c r="F10" s="256"/>
      <c r="G10" s="255"/>
      <c r="H10" s="257"/>
      <c r="I10" s="415"/>
      <c r="J10" s="257"/>
      <c r="K10" s="415"/>
      <c r="L10" s="257"/>
      <c r="M10" s="258"/>
      <c r="N10" s="259"/>
      <c r="O10" s="353">
        <f t="shared" si="0"/>
        <v>0</v>
      </c>
      <c r="P10" s="354">
        <f t="shared" si="1"/>
        <v>0</v>
      </c>
      <c r="Q10" s="36">
        <f>'t1'!M10</f>
        <v>0</v>
      </c>
    </row>
    <row r="11" spans="1:17" ht="13.5" customHeight="1">
      <c r="A11" s="136" t="str">
        <f>'t1'!A11</f>
        <v>QUALIFICA DIRIGENZIALE A TEMPO INDETERMINATO 2^ FASCIA</v>
      </c>
      <c r="B11" s="157" t="str">
        <f>'t1'!B11</f>
        <v>0D0079</v>
      </c>
      <c r="C11" s="255"/>
      <c r="D11" s="256"/>
      <c r="E11" s="255"/>
      <c r="F11" s="256"/>
      <c r="G11" s="255"/>
      <c r="H11" s="257"/>
      <c r="I11" s="415"/>
      <c r="J11" s="257"/>
      <c r="K11" s="415"/>
      <c r="L11" s="257"/>
      <c r="M11" s="258"/>
      <c r="N11" s="259"/>
      <c r="O11" s="353">
        <f t="shared" si="0"/>
        <v>0</v>
      </c>
      <c r="P11" s="354">
        <f t="shared" si="1"/>
        <v>0</v>
      </c>
      <c r="Q11" s="36">
        <f>'t1'!M11</f>
        <v>0</v>
      </c>
    </row>
    <row r="12" spans="1:17" ht="13.5" customHeight="1">
      <c r="A12" s="136" t="str">
        <f>'t1'!A12</f>
        <v>QUALIFICA DIRIGENZIALE A TEMPO INDETERMINATO 3^ FASCIA</v>
      </c>
      <c r="B12" s="157" t="str">
        <f>'t1'!B12</f>
        <v>0D0918</v>
      </c>
      <c r="C12" s="255"/>
      <c r="D12" s="256"/>
      <c r="E12" s="255"/>
      <c r="F12" s="256"/>
      <c r="G12" s="255"/>
      <c r="H12" s="257"/>
      <c r="I12" s="415"/>
      <c r="J12" s="257"/>
      <c r="K12" s="415"/>
      <c r="L12" s="257"/>
      <c r="M12" s="258"/>
      <c r="N12" s="259"/>
      <c r="O12" s="353">
        <f t="shared" si="0"/>
        <v>0</v>
      </c>
      <c r="P12" s="354">
        <f t="shared" si="1"/>
        <v>0</v>
      </c>
      <c r="Q12" s="36">
        <f>'t1'!M12</f>
        <v>0</v>
      </c>
    </row>
    <row r="13" spans="1:17" ht="13.5" customHeight="1">
      <c r="A13" s="136" t="str">
        <f>'t1'!A13</f>
        <v>QUALIFICA DIRIGENZIALE TEMPO DETER.</v>
      </c>
      <c r="B13" s="157" t="str">
        <f>'t1'!B13</f>
        <v>0D0099</v>
      </c>
      <c r="C13" s="255"/>
      <c r="D13" s="256"/>
      <c r="E13" s="255"/>
      <c r="F13" s="256"/>
      <c r="G13" s="255"/>
      <c r="H13" s="257"/>
      <c r="I13" s="415"/>
      <c r="J13" s="257"/>
      <c r="K13" s="415"/>
      <c r="L13" s="257"/>
      <c r="M13" s="258"/>
      <c r="N13" s="259"/>
      <c r="O13" s="353">
        <f t="shared" si="0"/>
        <v>0</v>
      </c>
      <c r="P13" s="354">
        <f t="shared" si="1"/>
        <v>0</v>
      </c>
      <c r="Q13" s="36">
        <f>'t1'!M13</f>
        <v>0</v>
      </c>
    </row>
    <row r="14" spans="1:17" ht="13.5" customHeight="1">
      <c r="A14" s="136" t="str">
        <f>'t1'!A14</f>
        <v>POSIZIONE ECONOMICA D7</v>
      </c>
      <c r="B14" s="157" t="str">
        <f>'t1'!B14</f>
        <v>0D7000</v>
      </c>
      <c r="C14" s="255"/>
      <c r="D14" s="256"/>
      <c r="E14" s="255">
        <v>3</v>
      </c>
      <c r="F14" s="256">
        <v>1</v>
      </c>
      <c r="G14" s="255"/>
      <c r="H14" s="257"/>
      <c r="I14" s="415">
        <v>1</v>
      </c>
      <c r="J14" s="257">
        <v>1</v>
      </c>
      <c r="K14" s="415"/>
      <c r="L14" s="257"/>
      <c r="M14" s="258"/>
      <c r="N14" s="259">
        <v>1</v>
      </c>
      <c r="O14" s="353">
        <f t="shared" si="0"/>
        <v>4</v>
      </c>
      <c r="P14" s="354">
        <f t="shared" si="1"/>
        <v>3</v>
      </c>
      <c r="Q14" s="36">
        <f>'t1'!M15</f>
        <v>3</v>
      </c>
    </row>
    <row r="15" spans="1:17" ht="13.5" customHeight="1">
      <c r="A15" s="136" t="str">
        <f>'t1'!A15</f>
        <v>POSIZIONE ECONOMICA D6</v>
      </c>
      <c r="B15" s="157" t="str">
        <f>'t1'!B15</f>
        <v>0D6000</v>
      </c>
      <c r="C15" s="255"/>
      <c r="D15" s="256"/>
      <c r="E15" s="255"/>
      <c r="F15" s="256"/>
      <c r="G15" s="255"/>
      <c r="H15" s="257"/>
      <c r="I15" s="415"/>
      <c r="J15" s="257"/>
      <c r="K15" s="415"/>
      <c r="L15" s="257"/>
      <c r="M15" s="258"/>
      <c r="N15" s="259"/>
      <c r="O15" s="353">
        <f t="shared" si="0"/>
        <v>0</v>
      </c>
      <c r="P15" s="354">
        <f t="shared" si="1"/>
        <v>0</v>
      </c>
      <c r="Q15" s="36">
        <f>'t1'!M16</f>
        <v>0</v>
      </c>
    </row>
    <row r="16" spans="1:17" ht="13.5" customHeight="1">
      <c r="A16" s="136" t="str">
        <f>'t1'!A16</f>
        <v>POSIZIONE ECONOMICA D5</v>
      </c>
      <c r="B16" s="157" t="str">
        <f>'t1'!B16</f>
        <v>052000</v>
      </c>
      <c r="C16" s="255"/>
      <c r="D16" s="256"/>
      <c r="E16" s="255"/>
      <c r="F16" s="256"/>
      <c r="G16" s="255"/>
      <c r="H16" s="257"/>
      <c r="I16" s="415"/>
      <c r="J16" s="257"/>
      <c r="K16" s="415"/>
      <c r="L16" s="257"/>
      <c r="M16" s="258"/>
      <c r="N16" s="259"/>
      <c r="O16" s="353">
        <f t="shared" si="0"/>
        <v>0</v>
      </c>
      <c r="P16" s="354">
        <f t="shared" si="1"/>
        <v>0</v>
      </c>
      <c r="Q16" s="36">
        <f>'t1'!M17</f>
        <v>1</v>
      </c>
    </row>
    <row r="17" spans="1:17" ht="13.5" customHeight="1">
      <c r="A17" s="136" t="str">
        <f>'t1'!A17</f>
        <v>POSIZIONE ECONOMICA D4</v>
      </c>
      <c r="B17" s="157" t="str">
        <f>'t1'!B17</f>
        <v>051000</v>
      </c>
      <c r="C17" s="255"/>
      <c r="D17" s="256"/>
      <c r="E17" s="255"/>
      <c r="F17" s="256"/>
      <c r="G17" s="255"/>
      <c r="H17" s="257"/>
      <c r="I17" s="415">
        <v>1</v>
      </c>
      <c r="J17" s="257"/>
      <c r="K17" s="415"/>
      <c r="L17" s="257"/>
      <c r="M17" s="258"/>
      <c r="N17" s="259"/>
      <c r="O17" s="353">
        <f t="shared" si="0"/>
        <v>1</v>
      </c>
      <c r="P17" s="354">
        <f t="shared" si="1"/>
        <v>0</v>
      </c>
      <c r="Q17" s="36">
        <f>'t1'!M18</f>
        <v>0</v>
      </c>
    </row>
    <row r="18" spans="1:17" ht="13.5" customHeight="1">
      <c r="A18" s="136" t="str">
        <f>'t1'!A18</f>
        <v>POSIZIONE ECONOMICA D3</v>
      </c>
      <c r="B18" s="157" t="str">
        <f>'t1'!B18</f>
        <v>050000</v>
      </c>
      <c r="C18" s="255"/>
      <c r="D18" s="256"/>
      <c r="E18" s="255"/>
      <c r="F18" s="256"/>
      <c r="G18" s="255"/>
      <c r="H18" s="257"/>
      <c r="I18" s="415"/>
      <c r="J18" s="257"/>
      <c r="K18" s="415"/>
      <c r="L18" s="257"/>
      <c r="M18" s="258"/>
      <c r="N18" s="259"/>
      <c r="O18" s="353">
        <f t="shared" si="0"/>
        <v>0</v>
      </c>
      <c r="P18" s="354">
        <f t="shared" si="1"/>
        <v>0</v>
      </c>
      <c r="Q18" s="36">
        <f>'t1'!M19</f>
        <v>0</v>
      </c>
    </row>
    <row r="19" spans="1:17" ht="13.5" customHeight="1">
      <c r="A19" s="136" t="str">
        <f>'t1'!A19</f>
        <v>POSIZIONE ECONOMICA D2</v>
      </c>
      <c r="B19" s="157" t="str">
        <f>'t1'!B19</f>
        <v>049000</v>
      </c>
      <c r="C19" s="255"/>
      <c r="D19" s="256"/>
      <c r="E19" s="255"/>
      <c r="F19" s="256"/>
      <c r="G19" s="255"/>
      <c r="H19" s="257"/>
      <c r="I19" s="415"/>
      <c r="J19" s="257"/>
      <c r="K19" s="415"/>
      <c r="L19" s="257"/>
      <c r="M19" s="258"/>
      <c r="N19" s="259"/>
      <c r="O19" s="353">
        <f t="shared" si="0"/>
        <v>0</v>
      </c>
      <c r="P19" s="354">
        <f t="shared" si="1"/>
        <v>0</v>
      </c>
      <c r="Q19" s="36">
        <f>'t1'!M20</f>
        <v>0</v>
      </c>
    </row>
    <row r="20" spans="1:17" ht="13.5" customHeight="1">
      <c r="A20" s="136" t="str">
        <f>'t1'!A20</f>
        <v>POSIZIONE ECONOMICA D1</v>
      </c>
      <c r="B20" s="157" t="str">
        <f>'t1'!B20</f>
        <v>048000</v>
      </c>
      <c r="C20" s="255"/>
      <c r="D20" s="256"/>
      <c r="E20" s="255"/>
      <c r="F20" s="256"/>
      <c r="G20" s="255"/>
      <c r="H20" s="257"/>
      <c r="I20" s="415"/>
      <c r="J20" s="257"/>
      <c r="K20" s="415"/>
      <c r="L20" s="257"/>
      <c r="M20" s="258"/>
      <c r="N20" s="259"/>
      <c r="O20" s="353">
        <f t="shared" si="0"/>
        <v>0</v>
      </c>
      <c r="P20" s="354">
        <f t="shared" si="1"/>
        <v>0</v>
      </c>
      <c r="Q20" s="36">
        <f>'t1'!M22</f>
        <v>0</v>
      </c>
    </row>
    <row r="21" spans="1:17" ht="13.5" customHeight="1">
      <c r="A21" s="136" t="str">
        <f>'t1'!A21</f>
        <v>POSIZIONE ECONOMICA D7 CORPO FORESTALE</v>
      </c>
      <c r="B21" s="157" t="str">
        <f>'t1'!B21</f>
        <v>0D7CF0</v>
      </c>
      <c r="C21" s="255"/>
      <c r="D21" s="256"/>
      <c r="E21" s="255"/>
      <c r="F21" s="256"/>
      <c r="G21" s="255"/>
      <c r="H21" s="257"/>
      <c r="I21" s="415"/>
      <c r="J21" s="257"/>
      <c r="K21" s="415"/>
      <c r="L21" s="257"/>
      <c r="M21" s="258"/>
      <c r="N21" s="259"/>
      <c r="O21" s="353">
        <f t="shared" si="0"/>
        <v>0</v>
      </c>
      <c r="P21" s="354">
        <f t="shared" si="1"/>
        <v>0</v>
      </c>
      <c r="Q21" s="36">
        <f>'t1'!M23</f>
        <v>0</v>
      </c>
    </row>
    <row r="22" spans="1:17" ht="13.5" customHeight="1">
      <c r="A22" s="136" t="str">
        <f>'t1'!A22</f>
        <v>POSIZIONE ECONOMICA D6 CORPO FORESTALE</v>
      </c>
      <c r="B22" s="157" t="str">
        <f>'t1'!B22</f>
        <v>0D6CF0</v>
      </c>
      <c r="C22" s="255"/>
      <c r="D22" s="256"/>
      <c r="E22" s="255"/>
      <c r="F22" s="256"/>
      <c r="G22" s="255"/>
      <c r="H22" s="257"/>
      <c r="I22" s="415"/>
      <c r="J22" s="257"/>
      <c r="K22" s="415"/>
      <c r="L22" s="257"/>
      <c r="M22" s="258"/>
      <c r="N22" s="259"/>
      <c r="O22" s="353">
        <f t="shared" si="0"/>
        <v>0</v>
      </c>
      <c r="P22" s="354">
        <f t="shared" si="1"/>
        <v>0</v>
      </c>
      <c r="Q22" s="36">
        <f>'t1'!M24</f>
        <v>0</v>
      </c>
    </row>
    <row r="23" spans="1:17" ht="13.5" customHeight="1">
      <c r="A23" s="136" t="str">
        <f>'t1'!A23</f>
        <v>POSIZIONE ECONOMICA D5 CORPO FORESTALE</v>
      </c>
      <c r="B23" s="157" t="str">
        <f>'t1'!B23</f>
        <v>052CF0</v>
      </c>
      <c r="C23" s="255"/>
      <c r="D23" s="256"/>
      <c r="E23" s="255"/>
      <c r="F23" s="256"/>
      <c r="G23" s="255"/>
      <c r="H23" s="257"/>
      <c r="I23" s="415"/>
      <c r="J23" s="257"/>
      <c r="K23" s="415"/>
      <c r="L23" s="257"/>
      <c r="M23" s="258"/>
      <c r="N23" s="259"/>
      <c r="O23" s="353">
        <f t="shared" si="0"/>
        <v>0</v>
      </c>
      <c r="P23" s="354">
        <f t="shared" si="1"/>
        <v>0</v>
      </c>
      <c r="Q23" s="36">
        <f>'t1'!M25</f>
        <v>0</v>
      </c>
    </row>
    <row r="24" spans="1:17" ht="13.5" customHeight="1">
      <c r="A24" s="136" t="str">
        <f>'t1'!A24</f>
        <v>POSIZIONE ECONOMICA D4 CORPO FORESTALE</v>
      </c>
      <c r="B24" s="157" t="str">
        <f>'t1'!B24</f>
        <v>051CF0</v>
      </c>
      <c r="C24" s="255"/>
      <c r="D24" s="256"/>
      <c r="E24" s="255"/>
      <c r="F24" s="256"/>
      <c r="G24" s="255"/>
      <c r="H24" s="257"/>
      <c r="I24" s="415"/>
      <c r="J24" s="257"/>
      <c r="K24" s="415"/>
      <c r="L24" s="257"/>
      <c r="M24" s="258"/>
      <c r="N24" s="259"/>
      <c r="O24" s="353">
        <f t="shared" si="0"/>
        <v>0</v>
      </c>
      <c r="P24" s="354">
        <f t="shared" si="1"/>
        <v>0</v>
      </c>
      <c r="Q24" s="36">
        <f>'t1'!M26</f>
        <v>0</v>
      </c>
    </row>
    <row r="25" spans="1:17" ht="13.5" customHeight="1">
      <c r="A25" s="136" t="str">
        <f>'t1'!A25</f>
        <v>POSIZIONE ECONOMICA D3 CORPO FORESTALE</v>
      </c>
      <c r="B25" s="157" t="str">
        <f>'t1'!B25</f>
        <v>050CF0</v>
      </c>
      <c r="C25" s="255"/>
      <c r="D25" s="256"/>
      <c r="E25" s="255"/>
      <c r="F25" s="256"/>
      <c r="G25" s="255"/>
      <c r="H25" s="257"/>
      <c r="I25" s="415"/>
      <c r="J25" s="257"/>
      <c r="K25" s="415"/>
      <c r="L25" s="257"/>
      <c r="M25" s="258"/>
      <c r="N25" s="259"/>
      <c r="O25" s="353">
        <f t="shared" si="0"/>
        <v>0</v>
      </c>
      <c r="P25" s="354">
        <f t="shared" si="1"/>
        <v>0</v>
      </c>
      <c r="Q25" s="36">
        <f>'t1'!M27</f>
        <v>0</v>
      </c>
    </row>
    <row r="26" spans="1:17" ht="13.5" customHeight="1">
      <c r="A26" s="136" t="str">
        <f>'t1'!A26</f>
        <v>POSIZIONE ECONOMICA D2 CORPO FORESTALE</v>
      </c>
      <c r="B26" s="157" t="str">
        <f>'t1'!B26</f>
        <v>049CF0</v>
      </c>
      <c r="C26" s="255"/>
      <c r="D26" s="256"/>
      <c r="E26" s="255"/>
      <c r="F26" s="256"/>
      <c r="G26" s="255"/>
      <c r="H26" s="257"/>
      <c r="I26" s="415"/>
      <c r="J26" s="257"/>
      <c r="K26" s="415"/>
      <c r="L26" s="257"/>
      <c r="M26" s="258"/>
      <c r="N26" s="259"/>
      <c r="O26" s="353">
        <f t="shared" si="0"/>
        <v>0</v>
      </c>
      <c r="P26" s="354">
        <f t="shared" si="1"/>
        <v>0</v>
      </c>
      <c r="Q26" s="36">
        <f>'t1'!M29</f>
        <v>5</v>
      </c>
    </row>
    <row r="27" spans="1:17" ht="13.5" customHeight="1">
      <c r="A27" s="136" t="str">
        <f>'t1'!A27</f>
        <v>POSIZIONE ECONOMICA D1 CORPO FORESTALE</v>
      </c>
      <c r="B27" s="157" t="str">
        <f>'t1'!B27</f>
        <v>048CF0</v>
      </c>
      <c r="C27" s="255"/>
      <c r="D27" s="256"/>
      <c r="E27" s="255"/>
      <c r="F27" s="256"/>
      <c r="G27" s="255"/>
      <c r="H27" s="257"/>
      <c r="I27" s="415"/>
      <c r="J27" s="257"/>
      <c r="K27" s="415"/>
      <c r="L27" s="257"/>
      <c r="M27" s="258"/>
      <c r="N27" s="259"/>
      <c r="O27" s="353">
        <f t="shared" si="0"/>
        <v>0</v>
      </c>
      <c r="P27" s="354">
        <f t="shared" si="1"/>
        <v>0</v>
      </c>
      <c r="Q27" s="36">
        <f>'t1'!M30</f>
        <v>6</v>
      </c>
    </row>
    <row r="28" spans="1:17" ht="13.5" customHeight="1">
      <c r="A28" s="136" t="str">
        <f>'t1'!A28</f>
        <v>POSIZIONE ECONOMICA C9</v>
      </c>
      <c r="B28" s="157" t="str">
        <f>'t1'!B28</f>
        <v>0C9000</v>
      </c>
      <c r="C28" s="255"/>
      <c r="D28" s="256">
        <v>3</v>
      </c>
      <c r="E28" s="255">
        <v>7</v>
      </c>
      <c r="F28" s="256">
        <v>14</v>
      </c>
      <c r="G28" s="255">
        <v>1</v>
      </c>
      <c r="H28" s="257">
        <v>1</v>
      </c>
      <c r="I28" s="415">
        <v>1</v>
      </c>
      <c r="J28" s="257">
        <v>3</v>
      </c>
      <c r="K28" s="415"/>
      <c r="L28" s="257"/>
      <c r="M28" s="258"/>
      <c r="N28" s="259">
        <v>1</v>
      </c>
      <c r="O28" s="353">
        <f t="shared" si="0"/>
        <v>9</v>
      </c>
      <c r="P28" s="354">
        <f t="shared" si="1"/>
        <v>22</v>
      </c>
      <c r="Q28" s="36">
        <f>'t1'!M31</f>
        <v>2</v>
      </c>
    </row>
    <row r="29" spans="1:17" ht="13.5" customHeight="1">
      <c r="A29" s="136" t="str">
        <f>'t1'!A29</f>
        <v>POSIZIONE ECONOMICA C8</v>
      </c>
      <c r="B29" s="157" t="str">
        <f>'t1'!B29</f>
        <v>0C8000</v>
      </c>
      <c r="C29" s="255"/>
      <c r="D29" s="256"/>
      <c r="E29" s="255"/>
      <c r="F29" s="256"/>
      <c r="G29" s="255"/>
      <c r="H29" s="257"/>
      <c r="I29" s="415"/>
      <c r="J29" s="257"/>
      <c r="K29" s="415"/>
      <c r="L29" s="257"/>
      <c r="M29" s="258"/>
      <c r="N29" s="259"/>
      <c r="O29" s="353">
        <f t="shared" si="0"/>
        <v>0</v>
      </c>
      <c r="P29" s="354">
        <f t="shared" si="1"/>
        <v>0</v>
      </c>
      <c r="Q29" s="36">
        <f>'t1'!M32</f>
        <v>2</v>
      </c>
    </row>
    <row r="30" spans="1:17" ht="13.5" customHeight="1">
      <c r="A30" s="136" t="str">
        <f>'t1'!A30</f>
        <v>POSIZIONE ECONOMICA C7</v>
      </c>
      <c r="B30" s="157" t="str">
        <f>'t1'!B30</f>
        <v>0C7000</v>
      </c>
      <c r="C30" s="255">
        <v>2</v>
      </c>
      <c r="D30" s="256"/>
      <c r="E30" s="255">
        <v>2</v>
      </c>
      <c r="F30" s="256">
        <v>1</v>
      </c>
      <c r="G30" s="255"/>
      <c r="H30" s="257"/>
      <c r="I30" s="415"/>
      <c r="J30" s="257"/>
      <c r="K30" s="415"/>
      <c r="L30" s="257"/>
      <c r="M30" s="258"/>
      <c r="N30" s="259"/>
      <c r="O30" s="353">
        <f aca="true" t="shared" si="2" ref="O30:O55">SUM(C30,E30,G30,I30,K30,M30)</f>
        <v>4</v>
      </c>
      <c r="P30" s="354">
        <f aca="true" t="shared" si="3" ref="P30:P55">SUM(D30,F30,H30,J30,L30,N30)</f>
        <v>1</v>
      </c>
      <c r="Q30" s="36">
        <f>'t1'!M33</f>
        <v>2</v>
      </c>
    </row>
    <row r="31" spans="1:17" ht="13.5" customHeight="1">
      <c r="A31" s="136" t="str">
        <f>'t1'!A31</f>
        <v>POSIZIONE ECONOMICA C6</v>
      </c>
      <c r="B31" s="157" t="str">
        <f>'t1'!B31</f>
        <v>097000</v>
      </c>
      <c r="C31" s="255">
        <v>1</v>
      </c>
      <c r="D31" s="256"/>
      <c r="E31" s="255"/>
      <c r="F31" s="256"/>
      <c r="G31" s="255"/>
      <c r="H31" s="257"/>
      <c r="I31" s="415"/>
      <c r="J31" s="257">
        <v>1</v>
      </c>
      <c r="K31" s="415"/>
      <c r="L31" s="257"/>
      <c r="M31" s="258"/>
      <c r="N31" s="259"/>
      <c r="O31" s="353">
        <f t="shared" si="2"/>
        <v>1</v>
      </c>
      <c r="P31" s="354">
        <f t="shared" si="3"/>
        <v>1</v>
      </c>
      <c r="Q31" s="36">
        <f>'t1'!M34</f>
        <v>0</v>
      </c>
    </row>
    <row r="32" spans="1:17" ht="13.5" customHeight="1">
      <c r="A32" s="136" t="str">
        <f>'t1'!A32</f>
        <v>POSIZIONE ECONOMICA C5</v>
      </c>
      <c r="B32" s="157" t="str">
        <f>'t1'!B32</f>
        <v>046000</v>
      </c>
      <c r="C32" s="255"/>
      <c r="D32" s="256"/>
      <c r="E32" s="255">
        <v>1</v>
      </c>
      <c r="F32" s="256">
        <v>1</v>
      </c>
      <c r="G32" s="255"/>
      <c r="H32" s="257"/>
      <c r="I32" s="415"/>
      <c r="J32" s="257"/>
      <c r="K32" s="415"/>
      <c r="L32" s="257"/>
      <c r="M32" s="258"/>
      <c r="N32" s="259"/>
      <c r="O32" s="353">
        <f t="shared" si="2"/>
        <v>1</v>
      </c>
      <c r="P32" s="354">
        <f t="shared" si="3"/>
        <v>1</v>
      </c>
      <c r="Q32" s="36">
        <f>'t1'!M35</f>
        <v>0</v>
      </c>
    </row>
    <row r="33" spans="1:17" ht="13.5" customHeight="1">
      <c r="A33" s="136" t="str">
        <f>'t1'!A33</f>
        <v>POSIZIONE ECONOMICA C4</v>
      </c>
      <c r="B33" s="157" t="str">
        <f>'t1'!B33</f>
        <v>045000</v>
      </c>
      <c r="C33" s="255"/>
      <c r="D33" s="256"/>
      <c r="E33" s="255">
        <v>1</v>
      </c>
      <c r="F33" s="256">
        <v>1</v>
      </c>
      <c r="G33" s="255"/>
      <c r="H33" s="257"/>
      <c r="I33" s="415"/>
      <c r="J33" s="257"/>
      <c r="K33" s="415"/>
      <c r="L33" s="257"/>
      <c r="M33" s="258"/>
      <c r="N33" s="259"/>
      <c r="O33" s="353">
        <f t="shared" si="2"/>
        <v>1</v>
      </c>
      <c r="P33" s="354">
        <f t="shared" si="3"/>
        <v>1</v>
      </c>
      <c r="Q33" s="36">
        <f>'t1'!M36</f>
        <v>0</v>
      </c>
    </row>
    <row r="34" spans="1:17" ht="13.5" customHeight="1">
      <c r="A34" s="136" t="str">
        <f>'t1'!A34</f>
        <v>POSIZIONE ECONOMICA C3</v>
      </c>
      <c r="B34" s="157" t="str">
        <f>'t1'!B34</f>
        <v>043000</v>
      </c>
      <c r="C34" s="255"/>
      <c r="D34" s="256"/>
      <c r="E34" s="255"/>
      <c r="F34" s="256"/>
      <c r="G34" s="255"/>
      <c r="H34" s="257"/>
      <c r="I34" s="415"/>
      <c r="J34" s="257"/>
      <c r="K34" s="415"/>
      <c r="L34" s="257"/>
      <c r="M34" s="258"/>
      <c r="N34" s="259"/>
      <c r="O34" s="353">
        <f t="shared" si="2"/>
        <v>0</v>
      </c>
      <c r="P34" s="354">
        <f t="shared" si="3"/>
        <v>0</v>
      </c>
      <c r="Q34" s="36">
        <f>'t1'!M38</f>
        <v>0</v>
      </c>
    </row>
    <row r="35" spans="1:17" ht="13.5" customHeight="1">
      <c r="A35" s="136" t="str">
        <f>'t1'!A35</f>
        <v>POSIZIONE ECONOMICA C2</v>
      </c>
      <c r="B35" s="157" t="str">
        <f>'t1'!B35</f>
        <v>042000</v>
      </c>
      <c r="C35" s="255"/>
      <c r="D35" s="256"/>
      <c r="E35" s="255"/>
      <c r="F35" s="256"/>
      <c r="G35" s="255"/>
      <c r="H35" s="257"/>
      <c r="I35" s="415"/>
      <c r="J35" s="257"/>
      <c r="K35" s="415"/>
      <c r="L35" s="257"/>
      <c r="M35" s="258"/>
      <c r="N35" s="259"/>
      <c r="O35" s="353">
        <f t="shared" si="2"/>
        <v>0</v>
      </c>
      <c r="P35" s="354">
        <f t="shared" si="3"/>
        <v>0</v>
      </c>
      <c r="Q35" s="36">
        <f>'t1'!M39</f>
        <v>0</v>
      </c>
    </row>
    <row r="36" spans="1:17" ht="13.5" customHeight="1">
      <c r="A36" s="136" t="str">
        <f>'t1'!A36</f>
        <v>POSIZIONE ECONOMICA C1</v>
      </c>
      <c r="B36" s="157" t="str">
        <f>'t1'!B36</f>
        <v>040000</v>
      </c>
      <c r="C36" s="255"/>
      <c r="D36" s="256"/>
      <c r="E36" s="255"/>
      <c r="F36" s="256"/>
      <c r="G36" s="255"/>
      <c r="H36" s="257"/>
      <c r="I36" s="415"/>
      <c r="J36" s="257"/>
      <c r="K36" s="415"/>
      <c r="L36" s="257"/>
      <c r="M36" s="258"/>
      <c r="N36" s="259"/>
      <c r="O36" s="353">
        <f t="shared" si="2"/>
        <v>0</v>
      </c>
      <c r="P36" s="354">
        <f t="shared" si="3"/>
        <v>0</v>
      </c>
      <c r="Q36" s="36">
        <f>'t1'!M40</f>
        <v>0</v>
      </c>
    </row>
    <row r="37" spans="1:17" ht="13.5" customHeight="1">
      <c r="A37" s="136" t="str">
        <f>'t1'!A37</f>
        <v>POSIZIONE ECONOMICA C9 CORPO FORESTALE</v>
      </c>
      <c r="B37" s="157" t="str">
        <f>'t1'!B37</f>
        <v>0C9CF0</v>
      </c>
      <c r="C37" s="255"/>
      <c r="D37" s="256"/>
      <c r="E37" s="255"/>
      <c r="F37" s="256"/>
      <c r="G37" s="255"/>
      <c r="H37" s="257"/>
      <c r="I37" s="415"/>
      <c r="J37" s="257"/>
      <c r="K37" s="415"/>
      <c r="L37" s="257"/>
      <c r="M37" s="258"/>
      <c r="N37" s="259"/>
      <c r="O37" s="353">
        <f t="shared" si="2"/>
        <v>0</v>
      </c>
      <c r="P37" s="354">
        <f t="shared" si="3"/>
        <v>0</v>
      </c>
      <c r="Q37" s="36">
        <f>'t1'!M41</f>
        <v>0</v>
      </c>
    </row>
    <row r="38" spans="1:17" ht="13.5" customHeight="1">
      <c r="A38" s="136" t="str">
        <f>'t1'!A38</f>
        <v>POSIZIONE ECONOMICA C8 CORPO FORESTALE</v>
      </c>
      <c r="B38" s="157" t="str">
        <f>'t1'!B38</f>
        <v>0C8CF0</v>
      </c>
      <c r="C38" s="255"/>
      <c r="D38" s="256"/>
      <c r="E38" s="255"/>
      <c r="F38" s="256"/>
      <c r="G38" s="255"/>
      <c r="H38" s="257"/>
      <c r="I38" s="415"/>
      <c r="J38" s="257"/>
      <c r="K38" s="415"/>
      <c r="L38" s="257"/>
      <c r="M38" s="258"/>
      <c r="N38" s="259"/>
      <c r="O38" s="353">
        <f t="shared" si="2"/>
        <v>0</v>
      </c>
      <c r="P38" s="354">
        <f t="shared" si="3"/>
        <v>0</v>
      </c>
      <c r="Q38" s="36">
        <f>'t1'!M42</f>
        <v>0</v>
      </c>
    </row>
    <row r="39" spans="1:17" ht="13.5" customHeight="1">
      <c r="A39" s="136" t="str">
        <f>'t1'!A39</f>
        <v>POSIZIONE ECONOMICA C7 CORPO FORESTALE</v>
      </c>
      <c r="B39" s="157" t="str">
        <f>'t1'!B39</f>
        <v>0C7CF0</v>
      </c>
      <c r="C39" s="255"/>
      <c r="D39" s="256"/>
      <c r="E39" s="255"/>
      <c r="F39" s="256"/>
      <c r="G39" s="255"/>
      <c r="H39" s="257"/>
      <c r="I39" s="415"/>
      <c r="J39" s="257"/>
      <c r="K39" s="415"/>
      <c r="L39" s="257"/>
      <c r="M39" s="258"/>
      <c r="N39" s="259"/>
      <c r="O39" s="353">
        <f t="shared" si="2"/>
        <v>0</v>
      </c>
      <c r="P39" s="354">
        <f t="shared" si="3"/>
        <v>0</v>
      </c>
      <c r="Q39" s="36">
        <f>'t1'!M43</f>
        <v>0</v>
      </c>
    </row>
    <row r="40" spans="1:17" ht="13.5" customHeight="1">
      <c r="A40" s="136" t="str">
        <f>'t1'!A40</f>
        <v>POSIZIONE ECONOMICA C6 CORPO FORESTALE</v>
      </c>
      <c r="B40" s="157" t="str">
        <f>'t1'!B40</f>
        <v>097CF0</v>
      </c>
      <c r="C40" s="255"/>
      <c r="D40" s="256"/>
      <c r="E40" s="255"/>
      <c r="F40" s="256"/>
      <c r="G40" s="255"/>
      <c r="H40" s="257"/>
      <c r="I40" s="415"/>
      <c r="J40" s="257"/>
      <c r="K40" s="415"/>
      <c r="L40" s="257"/>
      <c r="M40" s="258"/>
      <c r="N40" s="259"/>
      <c r="O40" s="353">
        <f t="shared" si="2"/>
        <v>0</v>
      </c>
      <c r="P40" s="354">
        <f t="shared" si="3"/>
        <v>0</v>
      </c>
      <c r="Q40" s="36">
        <f>'t1'!M44</f>
        <v>0</v>
      </c>
    </row>
    <row r="41" spans="1:17" ht="13.5" customHeight="1">
      <c r="A41" s="136" t="str">
        <f>'t1'!A41</f>
        <v>POSIZIONE ECONOMICA C5 CORPO FORESTALE</v>
      </c>
      <c r="B41" s="157" t="str">
        <f>'t1'!B41</f>
        <v>046CF0</v>
      </c>
      <c r="C41" s="255"/>
      <c r="D41" s="256"/>
      <c r="E41" s="255"/>
      <c r="F41" s="256"/>
      <c r="G41" s="255"/>
      <c r="H41" s="257"/>
      <c r="I41" s="415"/>
      <c r="J41" s="257"/>
      <c r="K41" s="415"/>
      <c r="L41" s="257"/>
      <c r="M41" s="258"/>
      <c r="N41" s="259"/>
      <c r="O41" s="353">
        <f t="shared" si="2"/>
        <v>0</v>
      </c>
      <c r="P41" s="354">
        <f t="shared" si="3"/>
        <v>0</v>
      </c>
      <c r="Q41" s="36">
        <f>'t1'!M45</f>
        <v>0</v>
      </c>
    </row>
    <row r="42" spans="1:17" ht="13.5" customHeight="1">
      <c r="A42" s="136" t="str">
        <f>'t1'!A42</f>
        <v>POSIZIONE ECONOMICA C4 CORPO FORESTALE</v>
      </c>
      <c r="B42" s="157" t="str">
        <f>'t1'!B42</f>
        <v>045CF0</v>
      </c>
      <c r="C42" s="255"/>
      <c r="D42" s="256"/>
      <c r="E42" s="255"/>
      <c r="F42" s="256"/>
      <c r="G42" s="255"/>
      <c r="H42" s="257"/>
      <c r="I42" s="415"/>
      <c r="J42" s="257"/>
      <c r="K42" s="415"/>
      <c r="L42" s="257"/>
      <c r="M42" s="258"/>
      <c r="N42" s="259"/>
      <c r="O42" s="353">
        <f t="shared" si="2"/>
        <v>0</v>
      </c>
      <c r="P42" s="354">
        <f t="shared" si="3"/>
        <v>0</v>
      </c>
      <c r="Q42" s="36">
        <f>'t1'!M47</f>
        <v>0</v>
      </c>
    </row>
    <row r="43" spans="1:17" ht="13.5" customHeight="1">
      <c r="A43" s="136" t="str">
        <f>'t1'!A43</f>
        <v>POSIZIONE ECONOMICA C3 CORPO FORESTALE</v>
      </c>
      <c r="B43" s="157" t="str">
        <f>'t1'!B43</f>
        <v>043CF0</v>
      </c>
      <c r="C43" s="255"/>
      <c r="D43" s="256"/>
      <c r="E43" s="255"/>
      <c r="F43" s="256"/>
      <c r="G43" s="255"/>
      <c r="H43" s="257"/>
      <c r="I43" s="415"/>
      <c r="J43" s="257"/>
      <c r="K43" s="415"/>
      <c r="L43" s="257"/>
      <c r="M43" s="258"/>
      <c r="N43" s="259"/>
      <c r="O43" s="353">
        <f t="shared" si="2"/>
        <v>0</v>
      </c>
      <c r="P43" s="354">
        <f t="shared" si="3"/>
        <v>0</v>
      </c>
      <c r="Q43" s="36">
        <f>'t1'!M48</f>
        <v>0</v>
      </c>
    </row>
    <row r="44" spans="1:17" ht="13.5" customHeight="1">
      <c r="A44" s="136" t="str">
        <f>'t1'!A44</f>
        <v>POSIZIONE ECONOMICA C2 CORPO FORESTALE</v>
      </c>
      <c r="B44" s="157" t="str">
        <f>'t1'!B44</f>
        <v>042CF0</v>
      </c>
      <c r="C44" s="255"/>
      <c r="D44" s="256"/>
      <c r="E44" s="255"/>
      <c r="F44" s="256"/>
      <c r="G44" s="255"/>
      <c r="H44" s="257"/>
      <c r="I44" s="415"/>
      <c r="J44" s="257"/>
      <c r="K44" s="415"/>
      <c r="L44" s="257"/>
      <c r="M44" s="258"/>
      <c r="N44" s="259"/>
      <c r="O44" s="353">
        <f t="shared" si="2"/>
        <v>0</v>
      </c>
      <c r="P44" s="354">
        <f t="shared" si="3"/>
        <v>0</v>
      </c>
      <c r="Q44" s="36">
        <f>'t1'!M49</f>
        <v>33</v>
      </c>
    </row>
    <row r="45" spans="1:17" ht="13.5" customHeight="1">
      <c r="A45" s="136" t="str">
        <f>'t1'!A45</f>
        <v>POSIZIONE ECONOMICA C1 CORPO FORESTALE</v>
      </c>
      <c r="B45" s="157" t="str">
        <f>'t1'!B45</f>
        <v>040CF0</v>
      </c>
      <c r="C45" s="255"/>
      <c r="D45" s="256"/>
      <c r="E45" s="255"/>
      <c r="F45" s="256"/>
      <c r="G45" s="255"/>
      <c r="H45" s="257"/>
      <c r="I45" s="415"/>
      <c r="J45" s="257"/>
      <c r="K45" s="415"/>
      <c r="L45" s="257"/>
      <c r="M45" s="258"/>
      <c r="N45" s="259"/>
      <c r="O45" s="353">
        <f t="shared" si="2"/>
        <v>0</v>
      </c>
      <c r="P45" s="354">
        <f t="shared" si="3"/>
        <v>0</v>
      </c>
      <c r="Q45" s="36">
        <f>'t1'!M50</f>
        <v>0</v>
      </c>
    </row>
    <row r="46" spans="1:17" ht="13.5" customHeight="1">
      <c r="A46" s="136" t="str">
        <f>'t1'!A46</f>
        <v>POSIZIONE ECONOMICA B7</v>
      </c>
      <c r="B46" s="157" t="str">
        <f>'t1'!B46</f>
        <v>0B7000</v>
      </c>
      <c r="C46" s="255"/>
      <c r="D46" s="256"/>
      <c r="E46" s="255">
        <v>3</v>
      </c>
      <c r="F46" s="256">
        <v>1</v>
      </c>
      <c r="G46" s="255"/>
      <c r="H46" s="257"/>
      <c r="I46" s="415"/>
      <c r="J46" s="257"/>
      <c r="K46" s="415"/>
      <c r="L46" s="257"/>
      <c r="M46" s="258"/>
      <c r="N46" s="259"/>
      <c r="O46" s="353">
        <f t="shared" si="2"/>
        <v>3</v>
      </c>
      <c r="P46" s="354">
        <f t="shared" si="3"/>
        <v>1</v>
      </c>
      <c r="Q46" s="36">
        <f>'t1'!M51</f>
        <v>0</v>
      </c>
    </row>
    <row r="47" spans="1:17" ht="13.5" customHeight="1">
      <c r="A47" s="136" t="str">
        <f>'t1'!A47</f>
        <v>POSIZIONE ECONOMICA B6</v>
      </c>
      <c r="B47" s="157" t="str">
        <f>'t1'!B47</f>
        <v>038000</v>
      </c>
      <c r="C47" s="255"/>
      <c r="D47" s="256"/>
      <c r="E47" s="255"/>
      <c r="F47" s="256"/>
      <c r="G47" s="255"/>
      <c r="H47" s="257"/>
      <c r="I47" s="415"/>
      <c r="J47" s="257"/>
      <c r="K47" s="415"/>
      <c r="L47" s="257"/>
      <c r="M47" s="258"/>
      <c r="N47" s="259"/>
      <c r="O47" s="353">
        <f t="shared" si="2"/>
        <v>0</v>
      </c>
      <c r="P47" s="354">
        <f t="shared" si="3"/>
        <v>0</v>
      </c>
      <c r="Q47" s="36">
        <f>'t1'!M52</f>
        <v>0</v>
      </c>
    </row>
    <row r="48" spans="1:17" ht="13.5" customHeight="1">
      <c r="A48" s="136" t="str">
        <f>'t1'!A48</f>
        <v>POSIZIONE ECONOMICA B5</v>
      </c>
      <c r="B48" s="157" t="str">
        <f>'t1'!B48</f>
        <v>037000</v>
      </c>
      <c r="C48" s="255"/>
      <c r="D48" s="256"/>
      <c r="E48" s="255"/>
      <c r="F48" s="256"/>
      <c r="G48" s="255"/>
      <c r="H48" s="257"/>
      <c r="I48" s="415"/>
      <c r="J48" s="257"/>
      <c r="K48" s="415"/>
      <c r="L48" s="257"/>
      <c r="M48" s="258"/>
      <c r="N48" s="259"/>
      <c r="O48" s="353">
        <f t="shared" si="2"/>
        <v>0</v>
      </c>
      <c r="P48" s="354">
        <f t="shared" si="3"/>
        <v>0</v>
      </c>
      <c r="Q48" s="36">
        <f>'t1'!M54</f>
        <v>0</v>
      </c>
    </row>
    <row r="49" spans="1:17" ht="13.5" customHeight="1">
      <c r="A49" s="136" t="str">
        <f>'t1'!A49</f>
        <v>POSIZIONE ECONOMICA B4</v>
      </c>
      <c r="B49" s="157" t="str">
        <f>'t1'!B49</f>
        <v>036000</v>
      </c>
      <c r="C49" s="255">
        <v>2</v>
      </c>
      <c r="D49" s="256"/>
      <c r="E49" s="255">
        <v>14</v>
      </c>
      <c r="F49" s="256">
        <v>10</v>
      </c>
      <c r="G49" s="255"/>
      <c r="H49" s="257"/>
      <c r="I49" s="415">
        <v>3</v>
      </c>
      <c r="J49" s="257">
        <v>3</v>
      </c>
      <c r="K49" s="415"/>
      <c r="L49" s="257"/>
      <c r="M49" s="258"/>
      <c r="N49" s="259">
        <v>1</v>
      </c>
      <c r="O49" s="353">
        <f t="shared" si="2"/>
        <v>19</v>
      </c>
      <c r="P49" s="354">
        <f t="shared" si="3"/>
        <v>14</v>
      </c>
      <c r="Q49" s="36">
        <f>'t1'!M55</f>
        <v>0</v>
      </c>
    </row>
    <row r="50" spans="1:17" ht="13.5" customHeight="1">
      <c r="A50" s="136" t="str">
        <f>'t1'!A50</f>
        <v>POSIZIONE ECONOMICA B3</v>
      </c>
      <c r="B50" s="157" t="str">
        <f>'t1'!B50</f>
        <v>034000</v>
      </c>
      <c r="C50" s="255"/>
      <c r="D50" s="256"/>
      <c r="E50" s="255"/>
      <c r="F50" s="256"/>
      <c r="G50" s="255"/>
      <c r="H50" s="257"/>
      <c r="I50" s="415"/>
      <c r="J50" s="257"/>
      <c r="K50" s="415"/>
      <c r="L50" s="257"/>
      <c r="M50" s="258"/>
      <c r="N50" s="259"/>
      <c r="O50" s="353">
        <f t="shared" si="2"/>
        <v>0</v>
      </c>
      <c r="P50" s="354">
        <f t="shared" si="3"/>
        <v>0</v>
      </c>
      <c r="Q50" s="36">
        <f>'t1'!M56</f>
        <v>0</v>
      </c>
    </row>
    <row r="51" spans="1:17" ht="13.5" customHeight="1">
      <c r="A51" s="136" t="str">
        <f>'t1'!A51</f>
        <v>POSIZIONE ECONOMICA B2</v>
      </c>
      <c r="B51" s="157" t="str">
        <f>'t1'!B51</f>
        <v>032000</v>
      </c>
      <c r="C51" s="255"/>
      <c r="D51" s="256"/>
      <c r="E51" s="255"/>
      <c r="F51" s="256"/>
      <c r="G51" s="255"/>
      <c r="H51" s="257"/>
      <c r="I51" s="415"/>
      <c r="J51" s="257"/>
      <c r="K51" s="415"/>
      <c r="L51" s="257"/>
      <c r="M51" s="258"/>
      <c r="N51" s="259"/>
      <c r="O51" s="353">
        <f t="shared" si="2"/>
        <v>0</v>
      </c>
      <c r="P51" s="354">
        <f t="shared" si="3"/>
        <v>0</v>
      </c>
      <c r="Q51" s="36">
        <f>'t1'!M57</f>
        <v>0</v>
      </c>
    </row>
    <row r="52" spans="1:17" ht="13.5" customHeight="1">
      <c r="A52" s="136" t="str">
        <f>'t1'!A52</f>
        <v>POSIZIONE ECONOMICA B1</v>
      </c>
      <c r="B52" s="157" t="str">
        <f>'t1'!B52</f>
        <v>030000</v>
      </c>
      <c r="C52" s="255"/>
      <c r="D52" s="256"/>
      <c r="E52" s="255"/>
      <c r="F52" s="256"/>
      <c r="G52" s="255"/>
      <c r="H52" s="257"/>
      <c r="I52" s="415"/>
      <c r="J52" s="257"/>
      <c r="K52" s="415"/>
      <c r="L52" s="257"/>
      <c r="M52" s="258"/>
      <c r="N52" s="259"/>
      <c r="O52" s="353">
        <f t="shared" si="2"/>
        <v>0</v>
      </c>
      <c r="P52" s="354">
        <f t="shared" si="3"/>
        <v>0</v>
      </c>
      <c r="Q52" s="36">
        <f>'t1'!M59</f>
        <v>0</v>
      </c>
    </row>
    <row r="53" spans="1:17" ht="13.5" customHeight="1">
      <c r="A53" s="136" t="str">
        <f>'t1'!A53</f>
        <v>POSIZIONE ECONOMICA B5 CORPO FORESTALE</v>
      </c>
      <c r="B53" s="157" t="str">
        <f>'t1'!B53</f>
        <v>037CF0</v>
      </c>
      <c r="C53" s="255"/>
      <c r="D53" s="256"/>
      <c r="E53" s="255"/>
      <c r="F53" s="256"/>
      <c r="G53" s="255"/>
      <c r="H53" s="257"/>
      <c r="I53" s="415"/>
      <c r="J53" s="257"/>
      <c r="K53" s="415"/>
      <c r="L53" s="257"/>
      <c r="M53" s="258"/>
      <c r="N53" s="259"/>
      <c r="O53" s="353">
        <f t="shared" si="2"/>
        <v>0</v>
      </c>
      <c r="P53" s="354">
        <f t="shared" si="3"/>
        <v>0</v>
      </c>
      <c r="Q53" s="36">
        <f>'t1'!M60</f>
        <v>0</v>
      </c>
    </row>
    <row r="54" spans="1:17" ht="13.5" customHeight="1">
      <c r="A54" s="136" t="str">
        <f>'t1'!A54</f>
        <v>POSIZIONE ECONOMICA B4 CORPO FORESTALE</v>
      </c>
      <c r="B54" s="157" t="str">
        <f>'t1'!B54</f>
        <v>036CF0</v>
      </c>
      <c r="C54" s="255"/>
      <c r="D54" s="256"/>
      <c r="E54" s="255"/>
      <c r="F54" s="256"/>
      <c r="G54" s="255"/>
      <c r="H54" s="257"/>
      <c r="I54" s="415"/>
      <c r="J54" s="257"/>
      <c r="K54" s="415"/>
      <c r="L54" s="257"/>
      <c r="M54" s="258"/>
      <c r="N54" s="259"/>
      <c r="O54" s="353">
        <f t="shared" si="2"/>
        <v>0</v>
      </c>
      <c r="P54" s="354">
        <f t="shared" si="3"/>
        <v>0</v>
      </c>
      <c r="Q54" s="36">
        <f>'t1'!M61</f>
        <v>0</v>
      </c>
    </row>
    <row r="55" spans="1:17" ht="13.5" customHeight="1">
      <c r="A55" s="136" t="str">
        <f>'t1'!A55</f>
        <v>POSIZIONE ECONOMICA B3 CORPO FORESTALE</v>
      </c>
      <c r="B55" s="157" t="str">
        <f>'t1'!B55</f>
        <v>034CF0</v>
      </c>
      <c r="C55" s="255"/>
      <c r="D55" s="256"/>
      <c r="E55" s="255"/>
      <c r="F55" s="256"/>
      <c r="G55" s="255"/>
      <c r="H55" s="257"/>
      <c r="I55" s="415"/>
      <c r="J55" s="257"/>
      <c r="K55" s="415"/>
      <c r="L55" s="257"/>
      <c r="M55" s="258"/>
      <c r="N55" s="259"/>
      <c r="O55" s="353">
        <f t="shared" si="2"/>
        <v>0</v>
      </c>
      <c r="P55" s="354">
        <f t="shared" si="3"/>
        <v>0</v>
      </c>
      <c r="Q55" s="36">
        <f>'t1'!M62</f>
        <v>0</v>
      </c>
    </row>
    <row r="56" spans="1:17" ht="13.5" customHeight="1">
      <c r="A56" s="136" t="str">
        <f>'t1'!A56</f>
        <v>POSIZIONE ECONOMICA B2 CORPO FORESTALE</v>
      </c>
      <c r="B56" s="157" t="str">
        <f>'t1'!B56</f>
        <v>032CF0</v>
      </c>
      <c r="C56" s="255"/>
      <c r="D56" s="256"/>
      <c r="E56" s="255"/>
      <c r="F56" s="256"/>
      <c r="G56" s="255"/>
      <c r="H56" s="257"/>
      <c r="I56" s="415"/>
      <c r="J56" s="257"/>
      <c r="K56" s="415"/>
      <c r="L56" s="257"/>
      <c r="M56" s="258"/>
      <c r="N56" s="259"/>
      <c r="O56" s="353">
        <f aca="true" t="shared" si="4" ref="O56:O65">SUM(C56,E56,G56,I56,K56,M56)</f>
        <v>0</v>
      </c>
      <c r="P56" s="354">
        <f aca="true" t="shared" si="5" ref="P56:P65">SUM(D56,F56,H56,J56,L56,N56)</f>
        <v>0</v>
      </c>
      <c r="Q56" s="36">
        <f>'t1'!M63</f>
        <v>0</v>
      </c>
    </row>
    <row r="57" spans="1:17" ht="13.5" customHeight="1">
      <c r="A57" s="136" t="str">
        <f>'t1'!A57</f>
        <v>POSIZIONE ECONOMICA B1 CORPO FORESTALE</v>
      </c>
      <c r="B57" s="157" t="str">
        <f>'t1'!B57</f>
        <v>030CF0</v>
      </c>
      <c r="C57" s="255"/>
      <c r="D57" s="256"/>
      <c r="E57" s="255"/>
      <c r="F57" s="256"/>
      <c r="G57" s="255"/>
      <c r="H57" s="257"/>
      <c r="I57" s="415"/>
      <c r="J57" s="257"/>
      <c r="K57" s="415"/>
      <c r="L57" s="257"/>
      <c r="M57" s="258"/>
      <c r="N57" s="259"/>
      <c r="O57" s="353">
        <f t="shared" si="4"/>
        <v>0</v>
      </c>
      <c r="P57" s="354">
        <f t="shared" si="5"/>
        <v>0</v>
      </c>
      <c r="Q57" s="36">
        <f>'t1'!M64</f>
        <v>0</v>
      </c>
    </row>
    <row r="58" spans="1:16" ht="13.5" customHeight="1">
      <c r="A58" s="136" t="str">
        <f>'t1'!A58</f>
        <v>POSIZIONE ECONOMICA A6</v>
      </c>
      <c r="B58" s="157" t="str">
        <f>'t1'!B58</f>
        <v>0A6000</v>
      </c>
      <c r="C58" s="255"/>
      <c r="D58" s="256"/>
      <c r="E58" s="255"/>
      <c r="F58" s="256"/>
      <c r="G58" s="255"/>
      <c r="H58" s="257"/>
      <c r="I58" s="415"/>
      <c r="J58" s="257"/>
      <c r="K58" s="415"/>
      <c r="L58" s="257"/>
      <c r="M58" s="258"/>
      <c r="N58" s="259"/>
      <c r="O58" s="353">
        <f t="shared" si="4"/>
        <v>0</v>
      </c>
      <c r="P58" s="354">
        <f t="shared" si="5"/>
        <v>0</v>
      </c>
    </row>
    <row r="59" spans="1:16" ht="13.5" customHeight="1">
      <c r="A59" s="136" t="str">
        <f>'t1'!A59</f>
        <v>POSIZIONE ECONOMICA A5</v>
      </c>
      <c r="B59" s="157" t="str">
        <f>'t1'!B59</f>
        <v>0A5000</v>
      </c>
      <c r="C59" s="255"/>
      <c r="D59" s="256"/>
      <c r="E59" s="255"/>
      <c r="F59" s="256"/>
      <c r="G59" s="255"/>
      <c r="H59" s="257"/>
      <c r="I59" s="415"/>
      <c r="J59" s="257"/>
      <c r="K59" s="415"/>
      <c r="L59" s="257"/>
      <c r="M59" s="258"/>
      <c r="N59" s="259"/>
      <c r="O59" s="353">
        <f t="shared" si="4"/>
        <v>0</v>
      </c>
      <c r="P59" s="354">
        <f t="shared" si="5"/>
        <v>0</v>
      </c>
    </row>
    <row r="60" spans="1:16" ht="13.5" customHeight="1">
      <c r="A60" s="136" t="str">
        <f>'t1'!A60</f>
        <v>POSIZIONE ECONOMICA A4</v>
      </c>
      <c r="B60" s="157" t="str">
        <f>'t1'!B60</f>
        <v>028000</v>
      </c>
      <c r="C60" s="255"/>
      <c r="D60" s="256"/>
      <c r="E60" s="255"/>
      <c r="F60" s="256"/>
      <c r="G60" s="255"/>
      <c r="H60" s="257"/>
      <c r="I60" s="415"/>
      <c r="J60" s="257"/>
      <c r="K60" s="415"/>
      <c r="L60" s="257"/>
      <c r="M60" s="258"/>
      <c r="N60" s="259"/>
      <c r="O60" s="353">
        <f t="shared" si="4"/>
        <v>0</v>
      </c>
      <c r="P60" s="354">
        <f t="shared" si="5"/>
        <v>0</v>
      </c>
    </row>
    <row r="61" spans="1:16" ht="13.5" customHeight="1">
      <c r="A61" s="136" t="str">
        <f>'t1'!A61</f>
        <v>POSIZIONE ECONOMICA A3</v>
      </c>
      <c r="B61" s="157" t="str">
        <f>'t1'!B61</f>
        <v>027000</v>
      </c>
      <c r="C61" s="255"/>
      <c r="D61" s="256"/>
      <c r="E61" s="255"/>
      <c r="F61" s="256"/>
      <c r="G61" s="255"/>
      <c r="H61" s="257"/>
      <c r="I61" s="415"/>
      <c r="J61" s="257"/>
      <c r="K61" s="415"/>
      <c r="L61" s="257"/>
      <c r="M61" s="258"/>
      <c r="N61" s="259"/>
      <c r="O61" s="353">
        <f t="shared" si="4"/>
        <v>0</v>
      </c>
      <c r="P61" s="354">
        <f t="shared" si="5"/>
        <v>0</v>
      </c>
    </row>
    <row r="62" spans="1:16" ht="13.5" customHeight="1">
      <c r="A62" s="136" t="str">
        <f>'t1'!A62</f>
        <v>POSIZIONE ECONOMICA A2</v>
      </c>
      <c r="B62" s="157" t="str">
        <f>'t1'!B62</f>
        <v>025000</v>
      </c>
      <c r="C62" s="255"/>
      <c r="D62" s="256"/>
      <c r="E62" s="255"/>
      <c r="F62" s="256"/>
      <c r="G62" s="255"/>
      <c r="H62" s="257"/>
      <c r="I62" s="415"/>
      <c r="J62" s="257"/>
      <c r="K62" s="415"/>
      <c r="L62" s="257"/>
      <c r="M62" s="258"/>
      <c r="N62" s="259"/>
      <c r="O62" s="353">
        <f t="shared" si="4"/>
        <v>0</v>
      </c>
      <c r="P62" s="354">
        <f t="shared" si="5"/>
        <v>0</v>
      </c>
    </row>
    <row r="63" spans="1:16" ht="13.5" customHeight="1">
      <c r="A63" s="136" t="str">
        <f>'t1'!A63</f>
        <v>POSIZIONE ECONOMICA A1</v>
      </c>
      <c r="B63" s="157" t="str">
        <f>'t1'!B63</f>
        <v>023000</v>
      </c>
      <c r="C63" s="255"/>
      <c r="D63" s="256"/>
      <c r="E63" s="255"/>
      <c r="F63" s="256"/>
      <c r="G63" s="255"/>
      <c r="H63" s="257"/>
      <c r="I63" s="415"/>
      <c r="J63" s="257"/>
      <c r="K63" s="415"/>
      <c r="L63" s="257"/>
      <c r="M63" s="258"/>
      <c r="N63" s="259"/>
      <c r="O63" s="353">
        <f t="shared" si="4"/>
        <v>0</v>
      </c>
      <c r="P63" s="354">
        <f t="shared" si="5"/>
        <v>0</v>
      </c>
    </row>
    <row r="64" spans="1:16" ht="13.5" customHeight="1">
      <c r="A64" s="136" t="str">
        <f>'t1'!A64</f>
        <v>CONTRATTISTI</v>
      </c>
      <c r="B64" s="157" t="str">
        <f>'t1'!B64</f>
        <v>000061</v>
      </c>
      <c r="C64" s="255"/>
      <c r="D64" s="256"/>
      <c r="E64" s="255"/>
      <c r="F64" s="256"/>
      <c r="G64" s="255"/>
      <c r="H64" s="257"/>
      <c r="I64" s="415"/>
      <c r="J64" s="257"/>
      <c r="K64" s="415"/>
      <c r="L64" s="257"/>
      <c r="M64" s="258"/>
      <c r="N64" s="259"/>
      <c r="O64" s="353">
        <f t="shared" si="4"/>
        <v>0</v>
      </c>
      <c r="P64" s="354">
        <f t="shared" si="5"/>
        <v>0</v>
      </c>
    </row>
    <row r="65" spans="1:17" ht="13.5" customHeight="1" thickBot="1">
      <c r="A65" s="136" t="str">
        <f>'t1'!A65</f>
        <v>COLLABORATORE A TEMPO DETERMINATO - ART. 2 D.P. REG. N. 8/20</v>
      </c>
      <c r="B65" s="157" t="str">
        <f>'t1'!B65</f>
        <v>000096</v>
      </c>
      <c r="C65" s="255"/>
      <c r="D65" s="256"/>
      <c r="E65" s="255"/>
      <c r="F65" s="256"/>
      <c r="G65" s="255"/>
      <c r="H65" s="257"/>
      <c r="I65" s="415"/>
      <c r="J65" s="257"/>
      <c r="K65" s="415"/>
      <c r="L65" s="257"/>
      <c r="M65" s="258"/>
      <c r="N65" s="259"/>
      <c r="O65" s="353">
        <f t="shared" si="4"/>
        <v>0</v>
      </c>
      <c r="P65" s="354">
        <f t="shared" si="5"/>
        <v>0</v>
      </c>
      <c r="Q65" s="36">
        <f>'t1'!M65</f>
        <v>0</v>
      </c>
    </row>
    <row r="66" spans="1:17" ht="12" customHeight="1" thickBot="1" thickTop="1">
      <c r="A66" s="44" t="s">
        <v>42</v>
      </c>
      <c r="B66" s="45"/>
      <c r="C66" s="355">
        <f aca="true" t="shared" si="6" ref="C66:P66">SUM(C6:C65)</f>
        <v>5</v>
      </c>
      <c r="D66" s="356">
        <f t="shared" si="6"/>
        <v>3</v>
      </c>
      <c r="E66" s="355">
        <f t="shared" si="6"/>
        <v>31</v>
      </c>
      <c r="F66" s="356">
        <f t="shared" si="6"/>
        <v>29</v>
      </c>
      <c r="G66" s="355">
        <f t="shared" si="6"/>
        <v>1</v>
      </c>
      <c r="H66" s="356">
        <f t="shared" si="6"/>
        <v>1</v>
      </c>
      <c r="I66" s="416">
        <f t="shared" si="6"/>
        <v>6</v>
      </c>
      <c r="J66" s="356">
        <f t="shared" si="6"/>
        <v>8</v>
      </c>
      <c r="K66" s="416">
        <f t="shared" si="6"/>
        <v>0</v>
      </c>
      <c r="L66" s="356">
        <f t="shared" si="6"/>
        <v>0</v>
      </c>
      <c r="M66" s="417">
        <f t="shared" si="6"/>
        <v>0</v>
      </c>
      <c r="N66" s="356">
        <f t="shared" si="6"/>
        <v>3</v>
      </c>
      <c r="O66" s="355">
        <f t="shared" si="6"/>
        <v>43</v>
      </c>
      <c r="P66" s="356">
        <f t="shared" si="6"/>
        <v>44</v>
      </c>
      <c r="Q66" s="36">
        <f>'t1'!M66</f>
        <v>0</v>
      </c>
    </row>
    <row r="67" spans="1:20" ht="18" customHeight="1">
      <c r="A67" s="26" t="str">
        <f>'t1'!$A$67</f>
        <v>(a) personale a tempo indeterminato al quale viene applicato un contratto di lavoro di tipo privatistico (es.:tipografico,chimico,edile,metalmeccanico,portierato, ecc.)</v>
      </c>
      <c r="B67" s="7"/>
      <c r="C67" s="5"/>
      <c r="D67" s="5"/>
      <c r="E67" s="5"/>
      <c r="F67" s="5"/>
      <c r="G67" s="5"/>
      <c r="H67" s="5"/>
      <c r="I67" s="5"/>
      <c r="J67" s="5"/>
      <c r="K67" s="5"/>
      <c r="L67" s="5"/>
      <c r="M67" s="5"/>
      <c r="N67" s="5"/>
      <c r="O67" s="81"/>
      <c r="P67" s="46"/>
      <c r="Q67" s="36" t="e">
        <f>'t1'!#REF!</f>
        <v>#REF!</v>
      </c>
      <c r="R67" s="46"/>
      <c r="S67" s="46"/>
      <c r="T67" s="46"/>
    </row>
    <row r="68" spans="1:2" s="5" customFormat="1" ht="11.25">
      <c r="A68" s="26"/>
      <c r="B68" s="7"/>
    </row>
  </sheetData>
  <sheetProtection password="EA98" sheet="1" formatColumns="0" selectLockedCells="1"/>
  <mergeCells count="6">
    <mergeCell ref="M3:P3"/>
    <mergeCell ref="A1:N1"/>
    <mergeCell ref="G4:H4"/>
    <mergeCell ref="I4:J4"/>
    <mergeCell ref="M4:N4"/>
    <mergeCell ref="K4:L4"/>
  </mergeCells>
  <conditionalFormatting sqref="A6:P13 A15:P27 A14:B14 O14:P14 A29:P29 A28:B28 O28:P28 A34:P45 A30:B33 O30:P33 A47:P48 A46:B46 O46:P46 A50:P65 A49:B49 O49:P49">
    <cfRule type="expression" priority="6" dxfId="0" stopIfTrue="1">
      <formula>$Q6&gt;0</formula>
    </cfRule>
  </conditionalFormatting>
  <conditionalFormatting sqref="C14:N14">
    <cfRule type="expression" priority="5" dxfId="0" stopIfTrue="1">
      <formula>$Q14&gt;0</formula>
    </cfRule>
  </conditionalFormatting>
  <conditionalFormatting sqref="C28:N28">
    <cfRule type="expression" priority="4" dxfId="0" stopIfTrue="1">
      <formula>$Q28&gt;0</formula>
    </cfRule>
  </conditionalFormatting>
  <conditionalFormatting sqref="C30:N33">
    <cfRule type="expression" priority="3" dxfId="0" stopIfTrue="1">
      <formula>$Q30&gt;0</formula>
    </cfRule>
  </conditionalFormatting>
  <conditionalFormatting sqref="C46:N46">
    <cfRule type="expression" priority="2" dxfId="0" stopIfTrue="1">
      <formula>$Q46&gt;0</formula>
    </cfRule>
  </conditionalFormatting>
  <conditionalFormatting sqref="C49:N49">
    <cfRule type="expression" priority="1" dxfId="0" stopIfTrue="1">
      <formula>$Q49&gt;0</formula>
    </cfRule>
  </conditionalFormatting>
  <printOptions horizontalCentered="1" verticalCentered="1"/>
  <pageMargins left="0" right="0" top="0.1968503937007874" bottom="0.15748031496062992" header="0.1968503937007874" footer="0.15748031496062992"/>
  <pageSetup fitToHeight="1" fitToWidth="1" horizontalDpi="600" verticalDpi="600" orientation="landscape" paperSize="9" scale="71" r:id="rId2"/>
  <drawing r:id="rId1"/>
</worksheet>
</file>

<file path=xl/worksheets/sheet12.xml><?xml version="1.0" encoding="utf-8"?>
<worksheet xmlns="http://schemas.openxmlformats.org/spreadsheetml/2006/main" xmlns:r="http://schemas.openxmlformats.org/officeDocument/2006/relationships">
  <sheetPr codeName="Foglio29">
    <pageSetUpPr fitToPage="1"/>
  </sheetPr>
  <dimension ref="A1:BD70"/>
  <sheetViews>
    <sheetView showGridLines="0" zoomScalePageLayoutView="0" workbookViewId="0" topLeftCell="A1">
      <pane xSplit="2" ySplit="7" topLeftCell="AI21" activePane="bottomRight" state="frozen"/>
      <selection pane="topLeft" activeCell="D18" sqref="D18"/>
      <selection pane="topRight" activeCell="D18" sqref="D18"/>
      <selection pane="bottomLeft" activeCell="D18" sqref="D18"/>
      <selection pane="bottomRight" activeCell="AW36" sqref="AW36"/>
    </sheetView>
  </sheetViews>
  <sheetFormatPr defaultColWidth="10.66015625" defaultRowHeight="10.5"/>
  <cols>
    <col min="1" max="1" width="52.66015625" style="31" customWidth="1"/>
    <col min="2" max="2" width="8.83203125" style="35" customWidth="1"/>
    <col min="3" max="6" width="11.33203125" style="31" hidden="1" customWidth="1"/>
    <col min="7" max="10" width="10.33203125" style="31" hidden="1" customWidth="1"/>
    <col min="11" max="14" width="0" style="31" hidden="1" customWidth="1"/>
    <col min="15" max="20" width="9.33203125" style="31" hidden="1" customWidth="1"/>
    <col min="21" max="33" width="0" style="31" hidden="1" customWidth="1"/>
    <col min="34" max="37" width="11.33203125" style="31" customWidth="1"/>
    <col min="38" max="41" width="10.33203125" style="31" customWidth="1"/>
    <col min="42" max="45" width="10.66015625" style="31" customWidth="1"/>
    <col min="46" max="51" width="9.33203125" style="31" customWidth="1"/>
    <col min="52" max="53" width="10.66015625" style="31" customWidth="1"/>
    <col min="54" max="54" width="0" style="31" hidden="1" customWidth="1"/>
    <col min="55" max="16384" width="10.66015625" style="31" customWidth="1"/>
  </cols>
  <sheetData>
    <row r="1" spans="1:56" s="5" customFormat="1" ht="43.5" customHeight="1">
      <c r="A1" s="595" t="str">
        <f>'t1'!A1</f>
        <v>REGIONE SICILIA - anno 2019</v>
      </c>
      <c r="B1" s="595"/>
      <c r="C1" s="595"/>
      <c r="D1" s="595"/>
      <c r="E1" s="595"/>
      <c r="F1" s="595"/>
      <c r="G1" s="595"/>
      <c r="H1" s="595"/>
      <c r="I1" s="595"/>
      <c r="J1" s="595"/>
      <c r="K1" s="313"/>
      <c r="L1" s="31"/>
      <c r="M1" s="31"/>
      <c r="N1" s="31"/>
      <c r="O1" s="31"/>
      <c r="P1" s="31"/>
      <c r="Q1" s="31"/>
      <c r="R1" s="31"/>
      <c r="S1" s="31"/>
      <c r="T1" s="31"/>
      <c r="U1" s="31"/>
      <c r="V1" s="31"/>
      <c r="W1" s="31"/>
      <c r="X1" s="31"/>
      <c r="Y1" s="31"/>
      <c r="AP1" s="313"/>
      <c r="AQ1" s="31"/>
      <c r="AR1" s="31"/>
      <c r="AS1" s="31"/>
      <c r="AT1" s="31"/>
      <c r="AU1" s="31"/>
      <c r="AV1" s="31"/>
      <c r="AW1" s="31"/>
      <c r="AX1" s="31"/>
      <c r="AY1" s="31"/>
      <c r="AZ1" s="31"/>
      <c r="BA1" s="31"/>
      <c r="BB1" s="31"/>
      <c r="BC1" s="31"/>
      <c r="BD1" s="31"/>
    </row>
    <row r="2" spans="1:41" ht="30" customHeight="1" thickBot="1">
      <c r="A2" s="28"/>
      <c r="B2" s="29"/>
      <c r="C2" s="30"/>
      <c r="D2" s="30"/>
      <c r="E2" s="30"/>
      <c r="F2" s="30"/>
      <c r="G2" s="718"/>
      <c r="H2" s="718"/>
      <c r="I2" s="718"/>
      <c r="J2" s="718"/>
      <c r="AH2" s="30"/>
      <c r="AI2" s="30"/>
      <c r="AJ2" s="30"/>
      <c r="AK2" s="30"/>
      <c r="AL2" s="718"/>
      <c r="AM2" s="718"/>
      <c r="AN2" s="718"/>
      <c r="AO2" s="718"/>
    </row>
    <row r="3" spans="1:53" ht="15.75" customHeight="1" thickBot="1">
      <c r="A3" s="227"/>
      <c r="B3" s="232"/>
      <c r="C3" s="233" t="s">
        <v>107</v>
      </c>
      <c r="D3" s="233"/>
      <c r="E3" s="233"/>
      <c r="F3" s="233"/>
      <c r="G3" s="233"/>
      <c r="H3" s="234"/>
      <c r="I3" s="233"/>
      <c r="J3" s="234"/>
      <c r="K3" s="234"/>
      <c r="L3" s="234"/>
      <c r="M3" s="234"/>
      <c r="N3" s="234"/>
      <c r="O3" s="234"/>
      <c r="P3" s="234"/>
      <c r="Q3" s="234"/>
      <c r="R3" s="234"/>
      <c r="S3" s="234"/>
      <c r="T3" s="234"/>
      <c r="U3" s="234"/>
      <c r="V3" s="234"/>
      <c r="AH3" s="233" t="s">
        <v>107</v>
      </c>
      <c r="AI3" s="233"/>
      <c r="AJ3" s="233"/>
      <c r="AK3" s="233"/>
      <c r="AL3" s="233"/>
      <c r="AM3" s="234"/>
      <c r="AN3" s="233"/>
      <c r="AO3" s="234"/>
      <c r="AP3" s="234"/>
      <c r="AQ3" s="234"/>
      <c r="AR3" s="234"/>
      <c r="AS3" s="234"/>
      <c r="AT3" s="234"/>
      <c r="AU3" s="234"/>
      <c r="AV3" s="234"/>
      <c r="AW3" s="234"/>
      <c r="AX3" s="234"/>
      <c r="AY3" s="234"/>
      <c r="AZ3" s="234"/>
      <c r="BA3" s="234"/>
    </row>
    <row r="4" spans="1:53" ht="37.5" customHeight="1" thickTop="1">
      <c r="A4" s="32" t="s">
        <v>86</v>
      </c>
      <c r="B4" s="33" t="s">
        <v>39</v>
      </c>
      <c r="C4" s="378" t="s">
        <v>44</v>
      </c>
      <c r="D4" s="379"/>
      <c r="E4" s="761" t="s">
        <v>233</v>
      </c>
      <c r="F4" s="762"/>
      <c r="G4" s="759" t="s">
        <v>251</v>
      </c>
      <c r="H4" s="745"/>
      <c r="I4" s="759" t="s">
        <v>232</v>
      </c>
      <c r="J4" s="745"/>
      <c r="K4" s="760" t="s">
        <v>231</v>
      </c>
      <c r="L4" s="745"/>
      <c r="M4" s="756" t="s">
        <v>230</v>
      </c>
      <c r="N4" s="745"/>
      <c r="O4" s="756" t="s">
        <v>208</v>
      </c>
      <c r="P4" s="745"/>
      <c r="Q4" s="756" t="s">
        <v>102</v>
      </c>
      <c r="R4" s="745"/>
      <c r="S4" s="756" t="s">
        <v>37</v>
      </c>
      <c r="T4" s="745"/>
      <c r="U4" s="312" t="s">
        <v>42</v>
      </c>
      <c r="V4" s="311"/>
      <c r="AH4" s="378" t="s">
        <v>44</v>
      </c>
      <c r="AI4" s="379"/>
      <c r="AJ4" s="761" t="s">
        <v>233</v>
      </c>
      <c r="AK4" s="762"/>
      <c r="AL4" s="759" t="s">
        <v>251</v>
      </c>
      <c r="AM4" s="745"/>
      <c r="AN4" s="759" t="s">
        <v>232</v>
      </c>
      <c r="AO4" s="745"/>
      <c r="AP4" s="760" t="s">
        <v>231</v>
      </c>
      <c r="AQ4" s="745"/>
      <c r="AR4" s="756" t="s">
        <v>230</v>
      </c>
      <c r="AS4" s="745"/>
      <c r="AT4" s="756" t="s">
        <v>208</v>
      </c>
      <c r="AU4" s="745"/>
      <c r="AV4" s="756" t="s">
        <v>102</v>
      </c>
      <c r="AW4" s="745"/>
      <c r="AX4" s="756" t="s">
        <v>37</v>
      </c>
      <c r="AY4" s="745"/>
      <c r="AZ4" s="312" t="s">
        <v>42</v>
      </c>
      <c r="BA4" s="311"/>
    </row>
    <row r="5" spans="1:53" ht="11.25">
      <c r="A5" s="32"/>
      <c r="B5" s="33"/>
      <c r="C5" s="754" t="s">
        <v>153</v>
      </c>
      <c r="D5" s="755"/>
      <c r="E5" s="754" t="s">
        <v>234</v>
      </c>
      <c r="F5" s="755"/>
      <c r="G5" s="754" t="s">
        <v>250</v>
      </c>
      <c r="H5" s="755"/>
      <c r="I5" s="754" t="s">
        <v>235</v>
      </c>
      <c r="J5" s="755"/>
      <c r="K5" s="754" t="s">
        <v>236</v>
      </c>
      <c r="L5" s="755"/>
      <c r="M5" s="757" t="s">
        <v>237</v>
      </c>
      <c r="N5" s="758"/>
      <c r="O5" s="757" t="s">
        <v>154</v>
      </c>
      <c r="P5" s="758"/>
      <c r="Q5" s="757" t="s">
        <v>155</v>
      </c>
      <c r="R5" s="758"/>
      <c r="S5" s="757" t="s">
        <v>182</v>
      </c>
      <c r="T5" s="758"/>
      <c r="U5" s="314"/>
      <c r="V5" s="360"/>
      <c r="AH5" s="754" t="s">
        <v>153</v>
      </c>
      <c r="AI5" s="755"/>
      <c r="AJ5" s="754" t="s">
        <v>234</v>
      </c>
      <c r="AK5" s="755"/>
      <c r="AL5" s="754" t="s">
        <v>250</v>
      </c>
      <c r="AM5" s="755"/>
      <c r="AN5" s="754" t="s">
        <v>235</v>
      </c>
      <c r="AO5" s="755"/>
      <c r="AP5" s="754" t="s">
        <v>236</v>
      </c>
      <c r="AQ5" s="755"/>
      <c r="AR5" s="757" t="s">
        <v>237</v>
      </c>
      <c r="AS5" s="758"/>
      <c r="AT5" s="757" t="s">
        <v>154</v>
      </c>
      <c r="AU5" s="758"/>
      <c r="AV5" s="757" t="s">
        <v>155</v>
      </c>
      <c r="AW5" s="758"/>
      <c r="AX5" s="757" t="s">
        <v>182</v>
      </c>
      <c r="AY5" s="758"/>
      <c r="AZ5" s="314"/>
      <c r="BA5" s="360"/>
    </row>
    <row r="6" spans="1:53" ht="12" customHeight="1">
      <c r="A6" s="32"/>
      <c r="B6" s="33"/>
      <c r="C6" s="211" t="s">
        <v>40</v>
      </c>
      <c r="D6" s="315" t="s">
        <v>41</v>
      </c>
      <c r="E6" s="211" t="s">
        <v>40</v>
      </c>
      <c r="F6" s="315" t="s">
        <v>41</v>
      </c>
      <c r="G6" s="211" t="s">
        <v>40</v>
      </c>
      <c r="H6" s="315" t="s">
        <v>41</v>
      </c>
      <c r="I6" s="211" t="s">
        <v>40</v>
      </c>
      <c r="J6" s="315" t="s">
        <v>41</v>
      </c>
      <c r="K6" s="211" t="s">
        <v>40</v>
      </c>
      <c r="L6" s="315" t="s">
        <v>41</v>
      </c>
      <c r="M6" s="211" t="s">
        <v>40</v>
      </c>
      <c r="N6" s="315" t="s">
        <v>41</v>
      </c>
      <c r="O6" s="211" t="s">
        <v>40</v>
      </c>
      <c r="P6" s="480" t="s">
        <v>41</v>
      </c>
      <c r="Q6" s="211" t="s">
        <v>40</v>
      </c>
      <c r="R6" s="480" t="s">
        <v>41</v>
      </c>
      <c r="S6" s="211" t="s">
        <v>40</v>
      </c>
      <c r="T6" s="476" t="s">
        <v>41</v>
      </c>
      <c r="U6" s="211" t="s">
        <v>40</v>
      </c>
      <c r="V6" s="315" t="s">
        <v>41</v>
      </c>
      <c r="AH6" s="211" t="s">
        <v>40</v>
      </c>
      <c r="AI6" s="315" t="s">
        <v>41</v>
      </c>
      <c r="AJ6" s="211" t="s">
        <v>40</v>
      </c>
      <c r="AK6" s="315" t="s">
        <v>41</v>
      </c>
      <c r="AL6" s="211" t="s">
        <v>40</v>
      </c>
      <c r="AM6" s="315" t="s">
        <v>41</v>
      </c>
      <c r="AN6" s="211" t="s">
        <v>40</v>
      </c>
      <c r="AO6" s="315" t="s">
        <v>41</v>
      </c>
      <c r="AP6" s="211" t="s">
        <v>40</v>
      </c>
      <c r="AQ6" s="315" t="s">
        <v>41</v>
      </c>
      <c r="AR6" s="211" t="s">
        <v>40</v>
      </c>
      <c r="AS6" s="315" t="s">
        <v>41</v>
      </c>
      <c r="AT6" s="211" t="s">
        <v>40</v>
      </c>
      <c r="AU6" s="480" t="s">
        <v>41</v>
      </c>
      <c r="AV6" s="211" t="s">
        <v>40</v>
      </c>
      <c r="AW6" s="480" t="s">
        <v>41</v>
      </c>
      <c r="AX6" s="211" t="s">
        <v>40</v>
      </c>
      <c r="AY6" s="476" t="s">
        <v>41</v>
      </c>
      <c r="AZ6" s="211" t="s">
        <v>40</v>
      </c>
      <c r="BA6" s="315" t="s">
        <v>41</v>
      </c>
    </row>
    <row r="7" spans="1:53" s="223" customFormat="1" ht="11.25" thickBot="1">
      <c r="A7" s="589" t="s">
        <v>364</v>
      </c>
      <c r="B7" s="367"/>
      <c r="C7" s="221" t="s">
        <v>45</v>
      </c>
      <c r="D7" s="222" t="s">
        <v>45</v>
      </c>
      <c r="E7" s="221" t="s">
        <v>45</v>
      </c>
      <c r="F7" s="222" t="s">
        <v>45</v>
      </c>
      <c r="G7" s="221" t="s">
        <v>45</v>
      </c>
      <c r="H7" s="222" t="s">
        <v>45</v>
      </c>
      <c r="I7" s="221" t="s">
        <v>45</v>
      </c>
      <c r="J7" s="222" t="s">
        <v>45</v>
      </c>
      <c r="K7" s="221" t="s">
        <v>45</v>
      </c>
      <c r="L7" s="222" t="s">
        <v>45</v>
      </c>
      <c r="M7" s="221" t="s">
        <v>45</v>
      </c>
      <c r="N7" s="222" t="s">
        <v>45</v>
      </c>
      <c r="O7" s="221" t="s">
        <v>45</v>
      </c>
      <c r="P7" s="481" t="s">
        <v>45</v>
      </c>
      <c r="Q7" s="221" t="s">
        <v>45</v>
      </c>
      <c r="R7" s="481" t="s">
        <v>45</v>
      </c>
      <c r="S7" s="221" t="s">
        <v>45</v>
      </c>
      <c r="T7" s="481" t="s">
        <v>45</v>
      </c>
      <c r="U7" s="486" t="s">
        <v>45</v>
      </c>
      <c r="V7" s="428" t="s">
        <v>45</v>
      </c>
      <c r="AH7" s="221" t="s">
        <v>45</v>
      </c>
      <c r="AI7" s="222" t="s">
        <v>45</v>
      </c>
      <c r="AJ7" s="221" t="s">
        <v>45</v>
      </c>
      <c r="AK7" s="222" t="s">
        <v>45</v>
      </c>
      <c r="AL7" s="221" t="s">
        <v>45</v>
      </c>
      <c r="AM7" s="222" t="s">
        <v>45</v>
      </c>
      <c r="AN7" s="221" t="s">
        <v>45</v>
      </c>
      <c r="AO7" s="222" t="s">
        <v>45</v>
      </c>
      <c r="AP7" s="221" t="s">
        <v>45</v>
      </c>
      <c r="AQ7" s="222" t="s">
        <v>45</v>
      </c>
      <c r="AR7" s="221" t="s">
        <v>45</v>
      </c>
      <c r="AS7" s="222" t="s">
        <v>45</v>
      </c>
      <c r="AT7" s="221" t="s">
        <v>45</v>
      </c>
      <c r="AU7" s="481" t="s">
        <v>45</v>
      </c>
      <c r="AV7" s="221" t="s">
        <v>45</v>
      </c>
      <c r="AW7" s="481" t="s">
        <v>45</v>
      </c>
      <c r="AX7" s="221" t="s">
        <v>45</v>
      </c>
      <c r="AY7" s="481" t="s">
        <v>45</v>
      </c>
      <c r="AZ7" s="486" t="s">
        <v>45</v>
      </c>
      <c r="BA7" s="428" t="s">
        <v>45</v>
      </c>
    </row>
    <row r="8" spans="1:54" ht="12.75" customHeight="1" thickTop="1">
      <c r="A8" s="25" t="str">
        <f>'t1'!A6</f>
        <v>SEGRETARIO GENERALE CCIAA</v>
      </c>
      <c r="B8" s="164" t="str">
        <f>'t1'!B6</f>
        <v>0D0104</v>
      </c>
      <c r="C8" s="596">
        <f aca="true" t="shared" si="0" ref="C8:L11">ROUND(AH8,0)</f>
        <v>0</v>
      </c>
      <c r="D8" s="597">
        <f t="shared" si="0"/>
        <v>0</v>
      </c>
      <c r="E8" s="596">
        <f t="shared" si="0"/>
        <v>0</v>
      </c>
      <c r="F8" s="597">
        <f t="shared" si="0"/>
        <v>0</v>
      </c>
      <c r="G8" s="596">
        <f t="shared" si="0"/>
        <v>0</v>
      </c>
      <c r="H8" s="597">
        <f t="shared" si="0"/>
        <v>0</v>
      </c>
      <c r="I8" s="596">
        <f t="shared" si="0"/>
        <v>0</v>
      </c>
      <c r="J8" s="597">
        <f t="shared" si="0"/>
        <v>0</v>
      </c>
      <c r="K8" s="596">
        <f t="shared" si="0"/>
        <v>0</v>
      </c>
      <c r="L8" s="597">
        <f t="shared" si="0"/>
        <v>0</v>
      </c>
      <c r="M8" s="596">
        <f aca="true" t="shared" si="1" ref="M8:T11">ROUND(AR8,0)</f>
        <v>0</v>
      </c>
      <c r="N8" s="597">
        <f t="shared" si="1"/>
        <v>0</v>
      </c>
      <c r="O8" s="598">
        <f t="shared" si="1"/>
        <v>0</v>
      </c>
      <c r="P8" s="599">
        <f t="shared" si="1"/>
        <v>0</v>
      </c>
      <c r="Q8" s="598">
        <f t="shared" si="1"/>
        <v>0</v>
      </c>
      <c r="R8" s="599">
        <f t="shared" si="1"/>
        <v>0</v>
      </c>
      <c r="S8" s="598">
        <f t="shared" si="1"/>
        <v>0</v>
      </c>
      <c r="T8" s="600">
        <f t="shared" si="1"/>
        <v>0</v>
      </c>
      <c r="U8" s="487">
        <f aca="true" t="shared" si="2" ref="U8:V11">SUM(C8,E8,G8,I8,K8,M8,O8,Q8,S8)</f>
        <v>0</v>
      </c>
      <c r="V8" s="488">
        <f t="shared" si="2"/>
        <v>0</v>
      </c>
      <c r="W8" s="31">
        <f>'t1'!M6</f>
        <v>1</v>
      </c>
      <c r="AH8" s="207"/>
      <c r="AI8" s="208"/>
      <c r="AJ8" s="207"/>
      <c r="AK8" s="208"/>
      <c r="AL8" s="207"/>
      <c r="AM8" s="208"/>
      <c r="AN8" s="207"/>
      <c r="AO8" s="208"/>
      <c r="AP8" s="207"/>
      <c r="AQ8" s="208"/>
      <c r="AR8" s="207"/>
      <c r="AS8" s="208"/>
      <c r="AT8" s="485"/>
      <c r="AU8" s="482"/>
      <c r="AV8" s="485"/>
      <c r="AW8" s="482"/>
      <c r="AX8" s="485"/>
      <c r="AY8" s="477"/>
      <c r="AZ8" s="487">
        <f aca="true" t="shared" si="3" ref="AZ8:BA11">SUM(AH8,AJ8,AL8,AN8,AP8,AR8,AT8,AV8,AX8)</f>
        <v>0</v>
      </c>
      <c r="BA8" s="488">
        <f t="shared" si="3"/>
        <v>0</v>
      </c>
      <c r="BB8" s="31">
        <f>'t1'!AR6</f>
        <v>0</v>
      </c>
    </row>
    <row r="9" spans="1:54" ht="12.75" customHeight="1">
      <c r="A9" s="136" t="str">
        <f>'t1'!A7</f>
        <v>DIRETTORE  GENERALE</v>
      </c>
      <c r="B9" s="157" t="str">
        <f>'t1'!B7</f>
        <v>0D0097</v>
      </c>
      <c r="C9" s="601">
        <f t="shared" si="0"/>
        <v>0</v>
      </c>
      <c r="D9" s="602">
        <f t="shared" si="0"/>
        <v>0</v>
      </c>
      <c r="E9" s="601">
        <f t="shared" si="0"/>
        <v>0</v>
      </c>
      <c r="F9" s="602">
        <f t="shared" si="0"/>
        <v>0</v>
      </c>
      <c r="G9" s="601">
        <f t="shared" si="0"/>
        <v>0</v>
      </c>
      <c r="H9" s="602">
        <f t="shared" si="0"/>
        <v>0</v>
      </c>
      <c r="I9" s="601">
        <f t="shared" si="0"/>
        <v>0</v>
      </c>
      <c r="J9" s="602">
        <f t="shared" si="0"/>
        <v>0</v>
      </c>
      <c r="K9" s="601">
        <f t="shared" si="0"/>
        <v>0</v>
      </c>
      <c r="L9" s="602">
        <f t="shared" si="0"/>
        <v>0</v>
      </c>
      <c r="M9" s="601">
        <f t="shared" si="1"/>
        <v>0</v>
      </c>
      <c r="N9" s="602">
        <f t="shared" si="1"/>
        <v>0</v>
      </c>
      <c r="O9" s="601">
        <f t="shared" si="1"/>
        <v>0</v>
      </c>
      <c r="P9" s="603">
        <f t="shared" si="1"/>
        <v>0</v>
      </c>
      <c r="Q9" s="601">
        <f t="shared" si="1"/>
        <v>0</v>
      </c>
      <c r="R9" s="603">
        <f t="shared" si="1"/>
        <v>0</v>
      </c>
      <c r="S9" s="601">
        <f t="shared" si="1"/>
        <v>0</v>
      </c>
      <c r="T9" s="604">
        <f t="shared" si="1"/>
        <v>0</v>
      </c>
      <c r="U9" s="427">
        <f t="shared" si="2"/>
        <v>0</v>
      </c>
      <c r="V9" s="429">
        <f t="shared" si="2"/>
        <v>0</v>
      </c>
      <c r="W9" s="31">
        <f>'t1'!M7</f>
        <v>0</v>
      </c>
      <c r="AH9" s="209"/>
      <c r="AI9" s="210"/>
      <c r="AJ9" s="209"/>
      <c r="AK9" s="210"/>
      <c r="AL9" s="209"/>
      <c r="AM9" s="210"/>
      <c r="AN9" s="209"/>
      <c r="AO9" s="210"/>
      <c r="AP9" s="209"/>
      <c r="AQ9" s="210"/>
      <c r="AR9" s="209"/>
      <c r="AS9" s="210"/>
      <c r="AT9" s="209"/>
      <c r="AU9" s="483"/>
      <c r="AV9" s="209"/>
      <c r="AW9" s="483"/>
      <c r="AX9" s="209"/>
      <c r="AY9" s="478"/>
      <c r="AZ9" s="427">
        <f t="shared" si="3"/>
        <v>0</v>
      </c>
      <c r="BA9" s="429">
        <f t="shared" si="3"/>
        <v>0</v>
      </c>
      <c r="BB9" s="31">
        <f>'t1'!AR7</f>
        <v>0</v>
      </c>
    </row>
    <row r="10" spans="1:54" ht="12.75" customHeight="1">
      <c r="A10" s="136" t="str">
        <f>'t1'!A8</f>
        <v>DIRIGENTE FUORI D.O.</v>
      </c>
      <c r="B10" s="157" t="str">
        <f>'t1'!B8</f>
        <v>0D0098</v>
      </c>
      <c r="C10" s="601">
        <f t="shared" si="0"/>
        <v>0</v>
      </c>
      <c r="D10" s="602">
        <f t="shared" si="0"/>
        <v>0</v>
      </c>
      <c r="E10" s="601">
        <f t="shared" si="0"/>
        <v>0</v>
      </c>
      <c r="F10" s="602">
        <f t="shared" si="0"/>
        <v>0</v>
      </c>
      <c r="G10" s="601">
        <f t="shared" si="0"/>
        <v>0</v>
      </c>
      <c r="H10" s="602">
        <f t="shared" si="0"/>
        <v>0</v>
      </c>
      <c r="I10" s="601">
        <f t="shared" si="0"/>
        <v>0</v>
      </c>
      <c r="J10" s="602">
        <f t="shared" si="0"/>
        <v>0</v>
      </c>
      <c r="K10" s="601">
        <f t="shared" si="0"/>
        <v>0</v>
      </c>
      <c r="L10" s="602">
        <f t="shared" si="0"/>
        <v>0</v>
      </c>
      <c r="M10" s="601">
        <f t="shared" si="1"/>
        <v>0</v>
      </c>
      <c r="N10" s="602">
        <f t="shared" si="1"/>
        <v>0</v>
      </c>
      <c r="O10" s="601">
        <f t="shared" si="1"/>
        <v>0</v>
      </c>
      <c r="P10" s="603">
        <f t="shared" si="1"/>
        <v>0</v>
      </c>
      <c r="Q10" s="601">
        <f t="shared" si="1"/>
        <v>0</v>
      </c>
      <c r="R10" s="603">
        <f t="shared" si="1"/>
        <v>0</v>
      </c>
      <c r="S10" s="601">
        <f t="shared" si="1"/>
        <v>0</v>
      </c>
      <c r="T10" s="604">
        <f t="shared" si="1"/>
        <v>0</v>
      </c>
      <c r="U10" s="427">
        <f t="shared" si="2"/>
        <v>0</v>
      </c>
      <c r="V10" s="429">
        <f t="shared" si="2"/>
        <v>0</v>
      </c>
      <c r="W10" s="31">
        <f>'t1'!M8</f>
        <v>0</v>
      </c>
      <c r="AH10" s="209"/>
      <c r="AI10" s="210"/>
      <c r="AJ10" s="209"/>
      <c r="AK10" s="210"/>
      <c r="AL10" s="209"/>
      <c r="AM10" s="210"/>
      <c r="AN10" s="209"/>
      <c r="AO10" s="210"/>
      <c r="AP10" s="209"/>
      <c r="AQ10" s="210"/>
      <c r="AR10" s="209"/>
      <c r="AS10" s="210"/>
      <c r="AT10" s="209"/>
      <c r="AU10" s="483"/>
      <c r="AV10" s="209"/>
      <c r="AW10" s="483"/>
      <c r="AX10" s="209"/>
      <c r="AY10" s="478"/>
      <c r="AZ10" s="427">
        <f t="shared" si="3"/>
        <v>0</v>
      </c>
      <c r="BA10" s="429">
        <f t="shared" si="3"/>
        <v>0</v>
      </c>
      <c r="BB10" s="31">
        <f>'t1'!AR8</f>
        <v>0</v>
      </c>
    </row>
    <row r="11" spans="1:54" ht="12.75" customHeight="1">
      <c r="A11" s="136" t="str">
        <f>'t1'!A9</f>
        <v>ALTRE SPECIALIZZ. FUORI D.O.</v>
      </c>
      <c r="B11" s="157" t="str">
        <f>'t1'!B9</f>
        <v>0D0095</v>
      </c>
      <c r="C11" s="601">
        <f t="shared" si="0"/>
        <v>0</v>
      </c>
      <c r="D11" s="602">
        <f t="shared" si="0"/>
        <v>0</v>
      </c>
      <c r="E11" s="601">
        <f t="shared" si="0"/>
        <v>0</v>
      </c>
      <c r="F11" s="602">
        <f t="shared" si="0"/>
        <v>0</v>
      </c>
      <c r="G11" s="601">
        <f t="shared" si="0"/>
        <v>0</v>
      </c>
      <c r="H11" s="602">
        <f t="shared" si="0"/>
        <v>0</v>
      </c>
      <c r="I11" s="601">
        <f t="shared" si="0"/>
        <v>0</v>
      </c>
      <c r="J11" s="602">
        <f t="shared" si="0"/>
        <v>0</v>
      </c>
      <c r="K11" s="601">
        <f t="shared" si="0"/>
        <v>0</v>
      </c>
      <c r="L11" s="602">
        <f t="shared" si="0"/>
        <v>0</v>
      </c>
      <c r="M11" s="601">
        <f t="shared" si="1"/>
        <v>0</v>
      </c>
      <c r="N11" s="602">
        <f t="shared" si="1"/>
        <v>0</v>
      </c>
      <c r="O11" s="601">
        <f t="shared" si="1"/>
        <v>0</v>
      </c>
      <c r="P11" s="603">
        <f t="shared" si="1"/>
        <v>0</v>
      </c>
      <c r="Q11" s="601">
        <f t="shared" si="1"/>
        <v>0</v>
      </c>
      <c r="R11" s="603">
        <f t="shared" si="1"/>
        <v>0</v>
      </c>
      <c r="S11" s="601">
        <f t="shared" si="1"/>
        <v>0</v>
      </c>
      <c r="T11" s="604">
        <f t="shared" si="1"/>
        <v>0</v>
      </c>
      <c r="U11" s="427">
        <f t="shared" si="2"/>
        <v>0</v>
      </c>
      <c r="V11" s="429">
        <f t="shared" si="2"/>
        <v>0</v>
      </c>
      <c r="W11" s="31">
        <f>'t1'!M9</f>
        <v>0</v>
      </c>
      <c r="AH11" s="209"/>
      <c r="AI11" s="210"/>
      <c r="AJ11" s="209"/>
      <c r="AK11" s="210"/>
      <c r="AL11" s="209"/>
      <c r="AM11" s="210"/>
      <c r="AN11" s="209"/>
      <c r="AO11" s="210"/>
      <c r="AP11" s="209"/>
      <c r="AQ11" s="210"/>
      <c r="AR11" s="209"/>
      <c r="AS11" s="210"/>
      <c r="AT11" s="209"/>
      <c r="AU11" s="483"/>
      <c r="AV11" s="209"/>
      <c r="AW11" s="483"/>
      <c r="AX11" s="209"/>
      <c r="AY11" s="478"/>
      <c r="AZ11" s="427">
        <f t="shared" si="3"/>
        <v>0</v>
      </c>
      <c r="BA11" s="429">
        <f t="shared" si="3"/>
        <v>0</v>
      </c>
      <c r="BB11" s="31">
        <f>'t1'!AR9</f>
        <v>0</v>
      </c>
    </row>
    <row r="12" spans="1:54" ht="12.75" customHeight="1">
      <c r="A12" s="136" t="str">
        <f>'t1'!A10</f>
        <v>QUALIFICA DIRIGENZIALE ATEMPO INDETERMINATO 1^ FASCIA</v>
      </c>
      <c r="B12" s="157" t="str">
        <f>'t1'!B10</f>
        <v>0D0077</v>
      </c>
      <c r="C12" s="601">
        <f aca="true" t="shared" si="4" ref="C12:C67">ROUND(AH12,0)</f>
        <v>0</v>
      </c>
      <c r="D12" s="602">
        <f aca="true" t="shared" si="5" ref="D12:D67">ROUND(AI12,0)</f>
        <v>0</v>
      </c>
      <c r="E12" s="601">
        <f aca="true" t="shared" si="6" ref="E12:E67">ROUND(AJ12,0)</f>
        <v>0</v>
      </c>
      <c r="F12" s="602">
        <f aca="true" t="shared" si="7" ref="F12:F67">ROUND(AK12,0)</f>
        <v>0</v>
      </c>
      <c r="G12" s="601">
        <f aca="true" t="shared" si="8" ref="G12:G67">ROUND(AL12,0)</f>
        <v>0</v>
      </c>
      <c r="H12" s="602">
        <f aca="true" t="shared" si="9" ref="H12:H67">ROUND(AM12,0)</f>
        <v>0</v>
      </c>
      <c r="I12" s="601">
        <f aca="true" t="shared" si="10" ref="I12:I67">ROUND(AN12,0)</f>
        <v>0</v>
      </c>
      <c r="J12" s="602">
        <f aca="true" t="shared" si="11" ref="J12:J67">ROUND(AO12,0)</f>
        <v>0</v>
      </c>
      <c r="K12" s="601">
        <f aca="true" t="shared" si="12" ref="K12:K67">ROUND(AP12,0)</f>
        <v>0</v>
      </c>
      <c r="L12" s="602">
        <f aca="true" t="shared" si="13" ref="L12:L67">ROUND(AQ12,0)</f>
        <v>0</v>
      </c>
      <c r="M12" s="601">
        <f aca="true" t="shared" si="14" ref="M12:M67">ROUND(AR12,0)</f>
        <v>0</v>
      </c>
      <c r="N12" s="602">
        <f aca="true" t="shared" si="15" ref="N12:N67">ROUND(AS12,0)</f>
        <v>0</v>
      </c>
      <c r="O12" s="601">
        <f aca="true" t="shared" si="16" ref="O12:O67">ROUND(AT12,0)</f>
        <v>0</v>
      </c>
      <c r="P12" s="603">
        <f aca="true" t="shared" si="17" ref="P12:P67">ROUND(AU12,0)</f>
        <v>0</v>
      </c>
      <c r="Q12" s="601">
        <f aca="true" t="shared" si="18" ref="Q12:Q67">ROUND(AV12,0)</f>
        <v>0</v>
      </c>
      <c r="R12" s="603">
        <f aca="true" t="shared" si="19" ref="R12:R67">ROUND(AW12,0)</f>
        <v>0</v>
      </c>
      <c r="S12" s="601">
        <f aca="true" t="shared" si="20" ref="S12:S67">ROUND(AX12,0)</f>
        <v>0</v>
      </c>
      <c r="T12" s="604">
        <f aca="true" t="shared" si="21" ref="T12:T67">ROUND(AY12,0)</f>
        <v>0</v>
      </c>
      <c r="U12" s="427">
        <f aca="true" t="shared" si="22" ref="U12:U67">SUM(C12,E12,G12,I12,K12,M12,O12,Q12,S12)</f>
        <v>0</v>
      </c>
      <c r="V12" s="429">
        <f aca="true" t="shared" si="23" ref="V12:V67">SUM(D12,F12,H12,J12,L12,N12,P12,R12,T12)</f>
        <v>0</v>
      </c>
      <c r="W12" s="31">
        <f>'t1'!M10</f>
        <v>0</v>
      </c>
      <c r="AH12" s="209"/>
      <c r="AI12" s="210"/>
      <c r="AJ12" s="209"/>
      <c r="AK12" s="210"/>
      <c r="AL12" s="209"/>
      <c r="AM12" s="210"/>
      <c r="AN12" s="209"/>
      <c r="AO12" s="210"/>
      <c r="AP12" s="209"/>
      <c r="AQ12" s="210"/>
      <c r="AR12" s="209"/>
      <c r="AS12" s="210"/>
      <c r="AT12" s="209"/>
      <c r="AU12" s="483"/>
      <c r="AV12" s="209"/>
      <c r="AW12" s="483"/>
      <c r="AX12" s="209"/>
      <c r="AY12" s="478"/>
      <c r="AZ12" s="427">
        <f aca="true" t="shared" si="24" ref="AZ12:AZ67">SUM(AH12,AJ12,AL12,AN12,AP12,AR12,AT12,AV12,AX12)</f>
        <v>0</v>
      </c>
      <c r="BA12" s="429">
        <f aca="true" t="shared" si="25" ref="BA12:BA67">SUM(AI12,AK12,AM12,AO12,AQ12,AS12,AU12,AW12,AY12)</f>
        <v>0</v>
      </c>
      <c r="BB12" s="31">
        <f>'t1'!AR10</f>
        <v>0</v>
      </c>
    </row>
    <row r="13" spans="1:54" ht="12.75" customHeight="1">
      <c r="A13" s="136" t="str">
        <f>'t1'!A11</f>
        <v>QUALIFICA DIRIGENZIALE A TEMPO INDETERMINATO 2^ FASCIA</v>
      </c>
      <c r="B13" s="157" t="str">
        <f>'t1'!B11</f>
        <v>0D0079</v>
      </c>
      <c r="C13" s="601">
        <f t="shared" si="4"/>
        <v>0</v>
      </c>
      <c r="D13" s="602">
        <f t="shared" si="5"/>
        <v>0</v>
      </c>
      <c r="E13" s="601">
        <f t="shared" si="6"/>
        <v>0</v>
      </c>
      <c r="F13" s="602">
        <f t="shared" si="7"/>
        <v>0</v>
      </c>
      <c r="G13" s="601">
        <f t="shared" si="8"/>
        <v>0</v>
      </c>
      <c r="H13" s="602">
        <f t="shared" si="9"/>
        <v>0</v>
      </c>
      <c r="I13" s="601">
        <f t="shared" si="10"/>
        <v>0</v>
      </c>
      <c r="J13" s="602">
        <f t="shared" si="11"/>
        <v>0</v>
      </c>
      <c r="K13" s="601">
        <f t="shared" si="12"/>
        <v>0</v>
      </c>
      <c r="L13" s="602">
        <f t="shared" si="13"/>
        <v>0</v>
      </c>
      <c r="M13" s="601">
        <f t="shared" si="14"/>
        <v>0</v>
      </c>
      <c r="N13" s="602">
        <f t="shared" si="15"/>
        <v>0</v>
      </c>
      <c r="O13" s="601">
        <f t="shared" si="16"/>
        <v>0</v>
      </c>
      <c r="P13" s="603">
        <f t="shared" si="17"/>
        <v>0</v>
      </c>
      <c r="Q13" s="601">
        <f t="shared" si="18"/>
        <v>0</v>
      </c>
      <c r="R13" s="603">
        <f t="shared" si="19"/>
        <v>0</v>
      </c>
      <c r="S13" s="601">
        <f t="shared" si="20"/>
        <v>0</v>
      </c>
      <c r="T13" s="604">
        <f t="shared" si="21"/>
        <v>0</v>
      </c>
      <c r="U13" s="427">
        <f t="shared" si="22"/>
        <v>0</v>
      </c>
      <c r="V13" s="429">
        <f t="shared" si="23"/>
        <v>0</v>
      </c>
      <c r="W13" s="31">
        <f>'t1'!M11</f>
        <v>0</v>
      </c>
      <c r="AH13" s="209"/>
      <c r="AI13" s="210"/>
      <c r="AJ13" s="209"/>
      <c r="AK13" s="210"/>
      <c r="AL13" s="209"/>
      <c r="AM13" s="210"/>
      <c r="AN13" s="209"/>
      <c r="AO13" s="210"/>
      <c r="AP13" s="209"/>
      <c r="AQ13" s="210"/>
      <c r="AR13" s="209"/>
      <c r="AS13" s="210"/>
      <c r="AT13" s="209"/>
      <c r="AU13" s="483"/>
      <c r="AV13" s="209"/>
      <c r="AW13" s="483"/>
      <c r="AX13" s="209"/>
      <c r="AY13" s="478"/>
      <c r="AZ13" s="427">
        <f t="shared" si="24"/>
        <v>0</v>
      </c>
      <c r="BA13" s="429">
        <f t="shared" si="25"/>
        <v>0</v>
      </c>
      <c r="BB13" s="31">
        <f>'t1'!AR11</f>
        <v>0</v>
      </c>
    </row>
    <row r="14" spans="1:54" ht="12.75" customHeight="1">
      <c r="A14" s="136" t="str">
        <f>'t1'!A12</f>
        <v>QUALIFICA DIRIGENZIALE A TEMPO INDETERMINATO 3^ FASCIA</v>
      </c>
      <c r="B14" s="157" t="str">
        <f>'t1'!B12</f>
        <v>0D0918</v>
      </c>
      <c r="C14" s="601">
        <f t="shared" si="4"/>
        <v>0</v>
      </c>
      <c r="D14" s="602">
        <f t="shared" si="5"/>
        <v>0</v>
      </c>
      <c r="E14" s="601">
        <f t="shared" si="6"/>
        <v>0</v>
      </c>
      <c r="F14" s="602">
        <f t="shared" si="7"/>
        <v>0</v>
      </c>
      <c r="G14" s="601">
        <f t="shared" si="8"/>
        <v>0</v>
      </c>
      <c r="H14" s="602">
        <f t="shared" si="9"/>
        <v>0</v>
      </c>
      <c r="I14" s="601">
        <f t="shared" si="10"/>
        <v>0</v>
      </c>
      <c r="J14" s="602">
        <f t="shared" si="11"/>
        <v>0</v>
      </c>
      <c r="K14" s="601">
        <f t="shared" si="12"/>
        <v>0</v>
      </c>
      <c r="L14" s="602">
        <f t="shared" si="13"/>
        <v>0</v>
      </c>
      <c r="M14" s="601">
        <f t="shared" si="14"/>
        <v>0</v>
      </c>
      <c r="N14" s="602">
        <f t="shared" si="15"/>
        <v>0</v>
      </c>
      <c r="O14" s="601">
        <f t="shared" si="16"/>
        <v>0</v>
      </c>
      <c r="P14" s="603">
        <f t="shared" si="17"/>
        <v>0</v>
      </c>
      <c r="Q14" s="601">
        <f t="shared" si="18"/>
        <v>0</v>
      </c>
      <c r="R14" s="603">
        <f t="shared" si="19"/>
        <v>0</v>
      </c>
      <c r="S14" s="601">
        <f t="shared" si="20"/>
        <v>0</v>
      </c>
      <c r="T14" s="604">
        <f t="shared" si="21"/>
        <v>0</v>
      </c>
      <c r="U14" s="427">
        <f t="shared" si="22"/>
        <v>0</v>
      </c>
      <c r="V14" s="429">
        <f t="shared" si="23"/>
        <v>0</v>
      </c>
      <c r="W14" s="31">
        <f>'t1'!M12</f>
        <v>0</v>
      </c>
      <c r="AH14" s="209"/>
      <c r="AI14" s="210"/>
      <c r="AJ14" s="209"/>
      <c r="AK14" s="210"/>
      <c r="AL14" s="209"/>
      <c r="AM14" s="210"/>
      <c r="AN14" s="209"/>
      <c r="AO14" s="210"/>
      <c r="AP14" s="209"/>
      <c r="AQ14" s="210"/>
      <c r="AR14" s="209"/>
      <c r="AS14" s="210"/>
      <c r="AT14" s="209"/>
      <c r="AU14" s="483"/>
      <c r="AV14" s="209"/>
      <c r="AW14" s="483"/>
      <c r="AX14" s="209"/>
      <c r="AY14" s="478"/>
      <c r="AZ14" s="427">
        <f t="shared" si="24"/>
        <v>0</v>
      </c>
      <c r="BA14" s="429">
        <f t="shared" si="25"/>
        <v>0</v>
      </c>
      <c r="BB14" s="31">
        <f>'t1'!AR12</f>
        <v>0</v>
      </c>
    </row>
    <row r="15" spans="1:54" ht="12.75" customHeight="1">
      <c r="A15" s="136" t="str">
        <f>'t1'!A13</f>
        <v>QUALIFICA DIRIGENZIALE TEMPO DETER.</v>
      </c>
      <c r="B15" s="157" t="str">
        <f>'t1'!B13</f>
        <v>0D0099</v>
      </c>
      <c r="C15" s="601">
        <f t="shared" si="4"/>
        <v>0</v>
      </c>
      <c r="D15" s="602">
        <f t="shared" si="5"/>
        <v>0</v>
      </c>
      <c r="E15" s="601">
        <f t="shared" si="6"/>
        <v>0</v>
      </c>
      <c r="F15" s="602">
        <f t="shared" si="7"/>
        <v>0</v>
      </c>
      <c r="G15" s="601">
        <f t="shared" si="8"/>
        <v>0</v>
      </c>
      <c r="H15" s="602">
        <f t="shared" si="9"/>
        <v>0</v>
      </c>
      <c r="I15" s="601">
        <f t="shared" si="10"/>
        <v>0</v>
      </c>
      <c r="J15" s="602">
        <f t="shared" si="11"/>
        <v>0</v>
      </c>
      <c r="K15" s="601">
        <f t="shared" si="12"/>
        <v>0</v>
      </c>
      <c r="L15" s="602">
        <f t="shared" si="13"/>
        <v>0</v>
      </c>
      <c r="M15" s="601">
        <f t="shared" si="14"/>
        <v>0</v>
      </c>
      <c r="N15" s="602">
        <f t="shared" si="15"/>
        <v>0</v>
      </c>
      <c r="O15" s="601">
        <f t="shared" si="16"/>
        <v>0</v>
      </c>
      <c r="P15" s="603">
        <f t="shared" si="17"/>
        <v>0</v>
      </c>
      <c r="Q15" s="601">
        <f t="shared" si="18"/>
        <v>0</v>
      </c>
      <c r="R15" s="603">
        <f t="shared" si="19"/>
        <v>0</v>
      </c>
      <c r="S15" s="601">
        <f t="shared" si="20"/>
        <v>0</v>
      </c>
      <c r="T15" s="604">
        <f t="shared" si="21"/>
        <v>0</v>
      </c>
      <c r="U15" s="427">
        <f t="shared" si="22"/>
        <v>0</v>
      </c>
      <c r="V15" s="429">
        <f t="shared" si="23"/>
        <v>0</v>
      </c>
      <c r="W15" s="31">
        <f>'t1'!M13</f>
        <v>0</v>
      </c>
      <c r="AH15" s="209"/>
      <c r="AI15" s="210"/>
      <c r="AJ15" s="209"/>
      <c r="AK15" s="210"/>
      <c r="AL15" s="209"/>
      <c r="AM15" s="210"/>
      <c r="AN15" s="209"/>
      <c r="AO15" s="210"/>
      <c r="AP15" s="209"/>
      <c r="AQ15" s="210"/>
      <c r="AR15" s="209"/>
      <c r="AS15" s="210"/>
      <c r="AT15" s="209"/>
      <c r="AU15" s="483"/>
      <c r="AV15" s="209"/>
      <c r="AW15" s="483"/>
      <c r="AX15" s="209"/>
      <c r="AY15" s="478"/>
      <c r="AZ15" s="427">
        <f t="shared" si="24"/>
        <v>0</v>
      </c>
      <c r="BA15" s="429">
        <f t="shared" si="25"/>
        <v>0</v>
      </c>
      <c r="BB15" s="31">
        <f>'t1'!AR13</f>
        <v>0</v>
      </c>
    </row>
    <row r="16" spans="1:54" ht="12.75" customHeight="1">
      <c r="A16" s="136" t="str">
        <f>'t1'!A14</f>
        <v>POSIZIONE ECONOMICA D7</v>
      </c>
      <c r="B16" s="157" t="str">
        <f>'t1'!B14</f>
        <v>0D7000</v>
      </c>
      <c r="C16" s="601">
        <f t="shared" si="4"/>
        <v>65</v>
      </c>
      <c r="D16" s="602">
        <f t="shared" si="5"/>
        <v>34</v>
      </c>
      <c r="E16" s="601">
        <f t="shared" si="6"/>
        <v>1</v>
      </c>
      <c r="F16" s="602">
        <f t="shared" si="7"/>
        <v>11</v>
      </c>
      <c r="G16" s="601">
        <f t="shared" si="8"/>
        <v>1</v>
      </c>
      <c r="H16" s="602">
        <f t="shared" si="9"/>
        <v>0</v>
      </c>
      <c r="I16" s="601">
        <f t="shared" si="10"/>
        <v>0</v>
      </c>
      <c r="J16" s="602">
        <f t="shared" si="11"/>
        <v>0</v>
      </c>
      <c r="K16" s="601">
        <f t="shared" si="12"/>
        <v>0</v>
      </c>
      <c r="L16" s="602">
        <f t="shared" si="13"/>
        <v>0</v>
      </c>
      <c r="M16" s="601">
        <f t="shared" si="14"/>
        <v>0</v>
      </c>
      <c r="N16" s="602">
        <f t="shared" si="15"/>
        <v>0</v>
      </c>
      <c r="O16" s="601">
        <f t="shared" si="16"/>
        <v>0</v>
      </c>
      <c r="P16" s="603">
        <f t="shared" si="17"/>
        <v>0</v>
      </c>
      <c r="Q16" s="601">
        <f t="shared" si="18"/>
        <v>0</v>
      </c>
      <c r="R16" s="603">
        <f t="shared" si="19"/>
        <v>0</v>
      </c>
      <c r="S16" s="601">
        <f t="shared" si="20"/>
        <v>0</v>
      </c>
      <c r="T16" s="604">
        <f t="shared" si="21"/>
        <v>0</v>
      </c>
      <c r="U16" s="427">
        <f t="shared" si="22"/>
        <v>67</v>
      </c>
      <c r="V16" s="429">
        <f t="shared" si="23"/>
        <v>45</v>
      </c>
      <c r="W16" s="31">
        <f>'t1'!M14</f>
        <v>3</v>
      </c>
      <c r="AH16" s="209">
        <v>65</v>
      </c>
      <c r="AI16" s="210">
        <v>34</v>
      </c>
      <c r="AJ16" s="209">
        <v>1</v>
      </c>
      <c r="AK16" s="210">
        <v>11</v>
      </c>
      <c r="AL16" s="209">
        <v>1</v>
      </c>
      <c r="AM16" s="210"/>
      <c r="AN16" s="209"/>
      <c r="AO16" s="210"/>
      <c r="AP16" s="209"/>
      <c r="AQ16" s="210"/>
      <c r="AR16" s="209"/>
      <c r="AS16" s="210"/>
      <c r="AT16" s="209"/>
      <c r="AU16" s="483"/>
      <c r="AV16" s="209"/>
      <c r="AW16" s="483"/>
      <c r="AX16" s="209"/>
      <c r="AY16" s="478"/>
      <c r="AZ16" s="427">
        <f t="shared" si="24"/>
        <v>67</v>
      </c>
      <c r="BA16" s="429">
        <f t="shared" si="25"/>
        <v>45</v>
      </c>
      <c r="BB16" s="31">
        <f>'t1'!AR14</f>
        <v>0</v>
      </c>
    </row>
    <row r="17" spans="1:54" ht="12.75" customHeight="1">
      <c r="A17" s="136" t="str">
        <f>'t1'!A15</f>
        <v>POSIZIONE ECONOMICA D6</v>
      </c>
      <c r="B17" s="157" t="str">
        <f>'t1'!B15</f>
        <v>0D6000</v>
      </c>
      <c r="C17" s="601">
        <f t="shared" si="4"/>
        <v>58</v>
      </c>
      <c r="D17" s="602">
        <f t="shared" si="5"/>
        <v>65</v>
      </c>
      <c r="E17" s="601">
        <f t="shared" si="6"/>
        <v>19</v>
      </c>
      <c r="F17" s="602">
        <f t="shared" si="7"/>
        <v>28</v>
      </c>
      <c r="G17" s="601">
        <f t="shared" si="8"/>
        <v>1</v>
      </c>
      <c r="H17" s="602">
        <f t="shared" si="9"/>
        <v>1</v>
      </c>
      <c r="I17" s="601">
        <f t="shared" si="10"/>
        <v>0</v>
      </c>
      <c r="J17" s="602">
        <f t="shared" si="11"/>
        <v>0</v>
      </c>
      <c r="K17" s="601">
        <f t="shared" si="12"/>
        <v>0</v>
      </c>
      <c r="L17" s="602">
        <f t="shared" si="13"/>
        <v>0</v>
      </c>
      <c r="M17" s="601">
        <f t="shared" si="14"/>
        <v>0</v>
      </c>
      <c r="N17" s="602">
        <f t="shared" si="15"/>
        <v>0</v>
      </c>
      <c r="O17" s="601">
        <f t="shared" si="16"/>
        <v>0</v>
      </c>
      <c r="P17" s="603">
        <f t="shared" si="17"/>
        <v>0</v>
      </c>
      <c r="Q17" s="601">
        <f t="shared" si="18"/>
        <v>0</v>
      </c>
      <c r="R17" s="603">
        <f t="shared" si="19"/>
        <v>0</v>
      </c>
      <c r="S17" s="601">
        <f t="shared" si="20"/>
        <v>0</v>
      </c>
      <c r="T17" s="604">
        <f t="shared" si="21"/>
        <v>0</v>
      </c>
      <c r="U17" s="427">
        <f t="shared" si="22"/>
        <v>78</v>
      </c>
      <c r="V17" s="429">
        <f t="shared" si="23"/>
        <v>94</v>
      </c>
      <c r="W17" s="31">
        <f>'t1'!M15</f>
        <v>3</v>
      </c>
      <c r="AH17" s="209">
        <v>58</v>
      </c>
      <c r="AI17" s="210">
        <v>65</v>
      </c>
      <c r="AJ17" s="209">
        <v>19</v>
      </c>
      <c r="AK17" s="210">
        <v>28</v>
      </c>
      <c r="AL17" s="209">
        <v>1</v>
      </c>
      <c r="AM17" s="210">
        <v>1</v>
      </c>
      <c r="AN17" s="209"/>
      <c r="AO17" s="210"/>
      <c r="AP17" s="209"/>
      <c r="AQ17" s="210"/>
      <c r="AR17" s="209"/>
      <c r="AS17" s="210"/>
      <c r="AT17" s="209"/>
      <c r="AU17" s="483"/>
      <c r="AV17" s="209"/>
      <c r="AW17" s="483"/>
      <c r="AX17" s="209"/>
      <c r="AY17" s="478"/>
      <c r="AZ17" s="427">
        <f t="shared" si="24"/>
        <v>78</v>
      </c>
      <c r="BA17" s="429">
        <f t="shared" si="25"/>
        <v>94</v>
      </c>
      <c r="BB17" s="31">
        <f>'t1'!AR15</f>
        <v>0</v>
      </c>
    </row>
    <row r="18" spans="1:54" ht="12.75" customHeight="1">
      <c r="A18" s="136" t="str">
        <f>'t1'!A16</f>
        <v>POSIZIONE ECONOMICA D5</v>
      </c>
      <c r="B18" s="157" t="str">
        <f>'t1'!B16</f>
        <v>052000</v>
      </c>
      <c r="C18" s="601">
        <f t="shared" si="4"/>
        <v>0</v>
      </c>
      <c r="D18" s="602">
        <f t="shared" si="5"/>
        <v>0</v>
      </c>
      <c r="E18" s="601">
        <f t="shared" si="6"/>
        <v>0</v>
      </c>
      <c r="F18" s="602">
        <f t="shared" si="7"/>
        <v>0</v>
      </c>
      <c r="G18" s="601">
        <f t="shared" si="8"/>
        <v>0</v>
      </c>
      <c r="H18" s="602">
        <f t="shared" si="9"/>
        <v>0</v>
      </c>
      <c r="I18" s="601">
        <f t="shared" si="10"/>
        <v>0</v>
      </c>
      <c r="J18" s="602">
        <f t="shared" si="11"/>
        <v>0</v>
      </c>
      <c r="K18" s="601">
        <f t="shared" si="12"/>
        <v>0</v>
      </c>
      <c r="L18" s="602">
        <f t="shared" si="13"/>
        <v>0</v>
      </c>
      <c r="M18" s="601">
        <f t="shared" si="14"/>
        <v>0</v>
      </c>
      <c r="N18" s="602">
        <f t="shared" si="15"/>
        <v>0</v>
      </c>
      <c r="O18" s="601">
        <f t="shared" si="16"/>
        <v>0</v>
      </c>
      <c r="P18" s="603">
        <f t="shared" si="17"/>
        <v>0</v>
      </c>
      <c r="Q18" s="601">
        <f t="shared" si="18"/>
        <v>0</v>
      </c>
      <c r="R18" s="603">
        <f t="shared" si="19"/>
        <v>0</v>
      </c>
      <c r="S18" s="601">
        <f t="shared" si="20"/>
        <v>0</v>
      </c>
      <c r="T18" s="604">
        <f t="shared" si="21"/>
        <v>0</v>
      </c>
      <c r="U18" s="427">
        <f t="shared" si="22"/>
        <v>0</v>
      </c>
      <c r="V18" s="429">
        <f t="shared" si="23"/>
        <v>0</v>
      </c>
      <c r="W18" s="31">
        <f>'t1'!M16</f>
        <v>0</v>
      </c>
      <c r="AH18" s="209"/>
      <c r="AI18" s="210"/>
      <c r="AJ18" s="209"/>
      <c r="AK18" s="210"/>
      <c r="AL18" s="209"/>
      <c r="AM18" s="210"/>
      <c r="AN18" s="209"/>
      <c r="AO18" s="210"/>
      <c r="AP18" s="209"/>
      <c r="AQ18" s="210"/>
      <c r="AR18" s="209"/>
      <c r="AS18" s="210"/>
      <c r="AT18" s="209"/>
      <c r="AU18" s="483"/>
      <c r="AV18" s="209"/>
      <c r="AW18" s="483"/>
      <c r="AX18" s="209"/>
      <c r="AY18" s="478"/>
      <c r="AZ18" s="427">
        <f t="shared" si="24"/>
        <v>0</v>
      </c>
      <c r="BA18" s="429">
        <f t="shared" si="25"/>
        <v>0</v>
      </c>
      <c r="BB18" s="31">
        <f>'t1'!AR16</f>
        <v>0</v>
      </c>
    </row>
    <row r="19" spans="1:54" ht="12.75" customHeight="1">
      <c r="A19" s="136" t="str">
        <f>'t1'!A17</f>
        <v>POSIZIONE ECONOMICA D4</v>
      </c>
      <c r="B19" s="157" t="str">
        <f>'t1'!B17</f>
        <v>051000</v>
      </c>
      <c r="C19" s="601">
        <f t="shared" si="4"/>
        <v>31</v>
      </c>
      <c r="D19" s="602">
        <f t="shared" si="5"/>
        <v>0</v>
      </c>
      <c r="E19" s="601">
        <f t="shared" si="6"/>
        <v>0</v>
      </c>
      <c r="F19" s="602">
        <f t="shared" si="7"/>
        <v>0</v>
      </c>
      <c r="G19" s="601">
        <f t="shared" si="8"/>
        <v>0</v>
      </c>
      <c r="H19" s="602">
        <f t="shared" si="9"/>
        <v>0</v>
      </c>
      <c r="I19" s="601">
        <f t="shared" si="10"/>
        <v>0</v>
      </c>
      <c r="J19" s="602">
        <f t="shared" si="11"/>
        <v>0</v>
      </c>
      <c r="K19" s="601">
        <f t="shared" si="12"/>
        <v>0</v>
      </c>
      <c r="L19" s="602">
        <f t="shared" si="13"/>
        <v>0</v>
      </c>
      <c r="M19" s="601">
        <f t="shared" si="14"/>
        <v>0</v>
      </c>
      <c r="N19" s="602">
        <f t="shared" si="15"/>
        <v>0</v>
      </c>
      <c r="O19" s="601">
        <f t="shared" si="16"/>
        <v>0</v>
      </c>
      <c r="P19" s="603">
        <f t="shared" si="17"/>
        <v>0</v>
      </c>
      <c r="Q19" s="601">
        <f t="shared" si="18"/>
        <v>0</v>
      </c>
      <c r="R19" s="603">
        <f t="shared" si="19"/>
        <v>0</v>
      </c>
      <c r="S19" s="601">
        <f t="shared" si="20"/>
        <v>0</v>
      </c>
      <c r="T19" s="604">
        <f t="shared" si="21"/>
        <v>0</v>
      </c>
      <c r="U19" s="427">
        <f t="shared" si="22"/>
        <v>31</v>
      </c>
      <c r="V19" s="429">
        <f t="shared" si="23"/>
        <v>0</v>
      </c>
      <c r="W19" s="31">
        <f>'t1'!M17</f>
        <v>1</v>
      </c>
      <c r="AH19" s="209">
        <v>31</v>
      </c>
      <c r="AI19" s="210"/>
      <c r="AJ19" s="209"/>
      <c r="AK19" s="210"/>
      <c r="AL19" s="209"/>
      <c r="AM19" s="210"/>
      <c r="AN19" s="209"/>
      <c r="AO19" s="210"/>
      <c r="AP19" s="209"/>
      <c r="AQ19" s="210"/>
      <c r="AR19" s="209"/>
      <c r="AS19" s="210"/>
      <c r="AT19" s="209"/>
      <c r="AU19" s="483"/>
      <c r="AV19" s="209"/>
      <c r="AW19" s="483"/>
      <c r="AX19" s="209"/>
      <c r="AY19" s="478"/>
      <c r="AZ19" s="427">
        <f t="shared" si="24"/>
        <v>31</v>
      </c>
      <c r="BA19" s="429">
        <f t="shared" si="25"/>
        <v>0</v>
      </c>
      <c r="BB19" s="31">
        <f>'t1'!AR17</f>
        <v>0</v>
      </c>
    </row>
    <row r="20" spans="1:54" ht="12.75" customHeight="1">
      <c r="A20" s="136" t="str">
        <f>'t1'!A18</f>
        <v>POSIZIONE ECONOMICA D3</v>
      </c>
      <c r="B20" s="157" t="str">
        <f>'t1'!B18</f>
        <v>050000</v>
      </c>
      <c r="C20" s="601">
        <f t="shared" si="4"/>
        <v>0</v>
      </c>
      <c r="D20" s="602">
        <f t="shared" si="5"/>
        <v>0</v>
      </c>
      <c r="E20" s="601">
        <f t="shared" si="6"/>
        <v>0</v>
      </c>
      <c r="F20" s="602">
        <f t="shared" si="7"/>
        <v>0</v>
      </c>
      <c r="G20" s="601">
        <f t="shared" si="8"/>
        <v>0</v>
      </c>
      <c r="H20" s="602">
        <f t="shared" si="9"/>
        <v>0</v>
      </c>
      <c r="I20" s="601">
        <f t="shared" si="10"/>
        <v>0</v>
      </c>
      <c r="J20" s="602">
        <f t="shared" si="11"/>
        <v>0</v>
      </c>
      <c r="K20" s="601">
        <f t="shared" si="12"/>
        <v>0</v>
      </c>
      <c r="L20" s="602">
        <f t="shared" si="13"/>
        <v>0</v>
      </c>
      <c r="M20" s="601">
        <f t="shared" si="14"/>
        <v>0</v>
      </c>
      <c r="N20" s="602">
        <f t="shared" si="15"/>
        <v>0</v>
      </c>
      <c r="O20" s="601">
        <f t="shared" si="16"/>
        <v>0</v>
      </c>
      <c r="P20" s="603">
        <f t="shared" si="17"/>
        <v>0</v>
      </c>
      <c r="Q20" s="601">
        <f t="shared" si="18"/>
        <v>0</v>
      </c>
      <c r="R20" s="603">
        <f t="shared" si="19"/>
        <v>0</v>
      </c>
      <c r="S20" s="601">
        <f t="shared" si="20"/>
        <v>0</v>
      </c>
      <c r="T20" s="604">
        <f t="shared" si="21"/>
        <v>0</v>
      </c>
      <c r="U20" s="427">
        <f t="shared" si="22"/>
        <v>0</v>
      </c>
      <c r="V20" s="429">
        <f t="shared" si="23"/>
        <v>0</v>
      </c>
      <c r="W20" s="31">
        <f>'t1'!M18</f>
        <v>0</v>
      </c>
      <c r="AH20" s="209"/>
      <c r="AI20" s="210"/>
      <c r="AJ20" s="209"/>
      <c r="AK20" s="210"/>
      <c r="AL20" s="209"/>
      <c r="AM20" s="210"/>
      <c r="AN20" s="209"/>
      <c r="AO20" s="210"/>
      <c r="AP20" s="209"/>
      <c r="AQ20" s="210"/>
      <c r="AR20" s="209"/>
      <c r="AS20" s="210"/>
      <c r="AT20" s="209"/>
      <c r="AU20" s="483"/>
      <c r="AV20" s="209"/>
      <c r="AW20" s="483"/>
      <c r="AX20" s="209"/>
      <c r="AY20" s="478"/>
      <c r="AZ20" s="427">
        <f t="shared" si="24"/>
        <v>0</v>
      </c>
      <c r="BA20" s="429">
        <f t="shared" si="25"/>
        <v>0</v>
      </c>
      <c r="BB20" s="31">
        <f>'t1'!AR18</f>
        <v>0</v>
      </c>
    </row>
    <row r="21" spans="1:54" ht="12.75" customHeight="1">
      <c r="A21" s="136" t="str">
        <f>'t1'!A19</f>
        <v>POSIZIONE ECONOMICA D2</v>
      </c>
      <c r="B21" s="157" t="str">
        <f>'t1'!B19</f>
        <v>049000</v>
      </c>
      <c r="C21" s="601">
        <f t="shared" si="4"/>
        <v>0</v>
      </c>
      <c r="D21" s="602">
        <f t="shared" si="5"/>
        <v>0</v>
      </c>
      <c r="E21" s="601">
        <f t="shared" si="6"/>
        <v>0</v>
      </c>
      <c r="F21" s="602">
        <f t="shared" si="7"/>
        <v>0</v>
      </c>
      <c r="G21" s="601">
        <f t="shared" si="8"/>
        <v>0</v>
      </c>
      <c r="H21" s="602">
        <f t="shared" si="9"/>
        <v>0</v>
      </c>
      <c r="I21" s="601">
        <f t="shared" si="10"/>
        <v>0</v>
      </c>
      <c r="J21" s="602">
        <f t="shared" si="11"/>
        <v>0</v>
      </c>
      <c r="K21" s="601">
        <f t="shared" si="12"/>
        <v>0</v>
      </c>
      <c r="L21" s="602">
        <f t="shared" si="13"/>
        <v>0</v>
      </c>
      <c r="M21" s="601">
        <f t="shared" si="14"/>
        <v>0</v>
      </c>
      <c r="N21" s="602">
        <f t="shared" si="15"/>
        <v>0</v>
      </c>
      <c r="O21" s="601">
        <f t="shared" si="16"/>
        <v>0</v>
      </c>
      <c r="P21" s="603">
        <f t="shared" si="17"/>
        <v>0</v>
      </c>
      <c r="Q21" s="601">
        <f t="shared" si="18"/>
        <v>0</v>
      </c>
      <c r="R21" s="603">
        <f t="shared" si="19"/>
        <v>0</v>
      </c>
      <c r="S21" s="601">
        <f t="shared" si="20"/>
        <v>0</v>
      </c>
      <c r="T21" s="604">
        <f t="shared" si="21"/>
        <v>0</v>
      </c>
      <c r="U21" s="427">
        <f t="shared" si="22"/>
        <v>0</v>
      </c>
      <c r="V21" s="429">
        <f t="shared" si="23"/>
        <v>0</v>
      </c>
      <c r="W21" s="31">
        <f>'t1'!M19</f>
        <v>0</v>
      </c>
      <c r="AH21" s="209"/>
      <c r="AI21" s="210"/>
      <c r="AJ21" s="209"/>
      <c r="AK21" s="210"/>
      <c r="AL21" s="209"/>
      <c r="AM21" s="210"/>
      <c r="AN21" s="209"/>
      <c r="AO21" s="210"/>
      <c r="AP21" s="209"/>
      <c r="AQ21" s="210"/>
      <c r="AR21" s="209"/>
      <c r="AS21" s="210"/>
      <c r="AT21" s="209"/>
      <c r="AU21" s="483"/>
      <c r="AV21" s="209"/>
      <c r="AW21" s="483"/>
      <c r="AX21" s="209"/>
      <c r="AY21" s="478"/>
      <c r="AZ21" s="427">
        <f t="shared" si="24"/>
        <v>0</v>
      </c>
      <c r="BA21" s="429">
        <f t="shared" si="25"/>
        <v>0</v>
      </c>
      <c r="BB21" s="31">
        <f>'t1'!AR19</f>
        <v>0</v>
      </c>
    </row>
    <row r="22" spans="1:54" ht="12.75" customHeight="1">
      <c r="A22" s="136" t="str">
        <f>'t1'!A20</f>
        <v>POSIZIONE ECONOMICA D1</v>
      </c>
      <c r="B22" s="157" t="str">
        <f>'t1'!B20</f>
        <v>048000</v>
      </c>
      <c r="C22" s="601">
        <f t="shared" si="4"/>
        <v>0</v>
      </c>
      <c r="D22" s="602">
        <f t="shared" si="5"/>
        <v>0</v>
      </c>
      <c r="E22" s="601">
        <f t="shared" si="6"/>
        <v>0</v>
      </c>
      <c r="F22" s="602">
        <f t="shared" si="7"/>
        <v>0</v>
      </c>
      <c r="G22" s="601">
        <f t="shared" si="8"/>
        <v>0</v>
      </c>
      <c r="H22" s="602">
        <f t="shared" si="9"/>
        <v>0</v>
      </c>
      <c r="I22" s="601">
        <f t="shared" si="10"/>
        <v>0</v>
      </c>
      <c r="J22" s="602">
        <f t="shared" si="11"/>
        <v>0</v>
      </c>
      <c r="K22" s="601">
        <f t="shared" si="12"/>
        <v>0</v>
      </c>
      <c r="L22" s="602">
        <f t="shared" si="13"/>
        <v>0</v>
      </c>
      <c r="M22" s="601">
        <f t="shared" si="14"/>
        <v>0</v>
      </c>
      <c r="N22" s="602">
        <f t="shared" si="15"/>
        <v>0</v>
      </c>
      <c r="O22" s="601">
        <f t="shared" si="16"/>
        <v>0</v>
      </c>
      <c r="P22" s="603">
        <f t="shared" si="17"/>
        <v>0</v>
      </c>
      <c r="Q22" s="601">
        <f t="shared" si="18"/>
        <v>0</v>
      </c>
      <c r="R22" s="603">
        <f t="shared" si="19"/>
        <v>0</v>
      </c>
      <c r="S22" s="601">
        <f t="shared" si="20"/>
        <v>0</v>
      </c>
      <c r="T22" s="604">
        <f t="shared" si="21"/>
        <v>0</v>
      </c>
      <c r="U22" s="427">
        <f t="shared" si="22"/>
        <v>0</v>
      </c>
      <c r="V22" s="429">
        <f t="shared" si="23"/>
        <v>0</v>
      </c>
      <c r="W22" s="31">
        <f>'t1'!M20</f>
        <v>0</v>
      </c>
      <c r="AH22" s="209"/>
      <c r="AI22" s="210"/>
      <c r="AJ22" s="209"/>
      <c r="AK22" s="210"/>
      <c r="AL22" s="209"/>
      <c r="AM22" s="210"/>
      <c r="AN22" s="209"/>
      <c r="AO22" s="210"/>
      <c r="AP22" s="209"/>
      <c r="AQ22" s="210"/>
      <c r="AR22" s="209"/>
      <c r="AS22" s="210"/>
      <c r="AT22" s="209"/>
      <c r="AU22" s="483"/>
      <c r="AV22" s="209"/>
      <c r="AW22" s="483"/>
      <c r="AX22" s="209"/>
      <c r="AY22" s="478"/>
      <c r="AZ22" s="427">
        <f t="shared" si="24"/>
        <v>0</v>
      </c>
      <c r="BA22" s="429">
        <f t="shared" si="25"/>
        <v>0</v>
      </c>
      <c r="BB22" s="31">
        <f>'t1'!AR20</f>
        <v>0</v>
      </c>
    </row>
    <row r="23" spans="1:54" ht="12.75" customHeight="1">
      <c r="A23" s="136" t="str">
        <f>'t1'!A21</f>
        <v>POSIZIONE ECONOMICA D7 CORPO FORESTALE</v>
      </c>
      <c r="B23" s="157" t="str">
        <f>'t1'!B21</f>
        <v>0D7CF0</v>
      </c>
      <c r="C23" s="601">
        <f t="shared" si="4"/>
        <v>0</v>
      </c>
      <c r="D23" s="602">
        <f t="shared" si="5"/>
        <v>0</v>
      </c>
      <c r="E23" s="601">
        <f t="shared" si="6"/>
        <v>0</v>
      </c>
      <c r="F23" s="602">
        <f t="shared" si="7"/>
        <v>0</v>
      </c>
      <c r="G23" s="601">
        <f t="shared" si="8"/>
        <v>0</v>
      </c>
      <c r="H23" s="602">
        <f t="shared" si="9"/>
        <v>0</v>
      </c>
      <c r="I23" s="601">
        <f t="shared" si="10"/>
        <v>0</v>
      </c>
      <c r="J23" s="602">
        <f t="shared" si="11"/>
        <v>0</v>
      </c>
      <c r="K23" s="601">
        <f t="shared" si="12"/>
        <v>0</v>
      </c>
      <c r="L23" s="602">
        <f t="shared" si="13"/>
        <v>0</v>
      </c>
      <c r="M23" s="601">
        <f t="shared" si="14"/>
        <v>0</v>
      </c>
      <c r="N23" s="602">
        <f t="shared" si="15"/>
        <v>0</v>
      </c>
      <c r="O23" s="601">
        <f t="shared" si="16"/>
        <v>0</v>
      </c>
      <c r="P23" s="603">
        <f t="shared" si="17"/>
        <v>0</v>
      </c>
      <c r="Q23" s="601">
        <f t="shared" si="18"/>
        <v>0</v>
      </c>
      <c r="R23" s="603">
        <f t="shared" si="19"/>
        <v>0</v>
      </c>
      <c r="S23" s="601">
        <f t="shared" si="20"/>
        <v>0</v>
      </c>
      <c r="T23" s="604">
        <f t="shared" si="21"/>
        <v>0</v>
      </c>
      <c r="U23" s="427">
        <f t="shared" si="22"/>
        <v>0</v>
      </c>
      <c r="V23" s="429">
        <f t="shared" si="23"/>
        <v>0</v>
      </c>
      <c r="W23" s="31">
        <f>'t1'!M21</f>
        <v>0</v>
      </c>
      <c r="AH23" s="209"/>
      <c r="AI23" s="210"/>
      <c r="AJ23" s="209"/>
      <c r="AK23" s="210"/>
      <c r="AL23" s="209"/>
      <c r="AM23" s="210"/>
      <c r="AN23" s="209"/>
      <c r="AO23" s="210"/>
      <c r="AP23" s="209"/>
      <c r="AQ23" s="210"/>
      <c r="AR23" s="209"/>
      <c r="AS23" s="210"/>
      <c r="AT23" s="209"/>
      <c r="AU23" s="483"/>
      <c r="AV23" s="209"/>
      <c r="AW23" s="483"/>
      <c r="AX23" s="209"/>
      <c r="AY23" s="478"/>
      <c r="AZ23" s="427">
        <f t="shared" si="24"/>
        <v>0</v>
      </c>
      <c r="BA23" s="429">
        <f t="shared" si="25"/>
        <v>0</v>
      </c>
      <c r="BB23" s="31">
        <f>'t1'!AR21</f>
        <v>0</v>
      </c>
    </row>
    <row r="24" spans="1:54" ht="12.75" customHeight="1">
      <c r="A24" s="136" t="str">
        <f>'t1'!A22</f>
        <v>POSIZIONE ECONOMICA D6 CORPO FORESTALE</v>
      </c>
      <c r="B24" s="157" t="str">
        <f>'t1'!B22</f>
        <v>0D6CF0</v>
      </c>
      <c r="C24" s="601">
        <f t="shared" si="4"/>
        <v>0</v>
      </c>
      <c r="D24" s="602">
        <f t="shared" si="5"/>
        <v>0</v>
      </c>
      <c r="E24" s="601">
        <f t="shared" si="6"/>
        <v>0</v>
      </c>
      <c r="F24" s="602">
        <f t="shared" si="7"/>
        <v>0</v>
      </c>
      <c r="G24" s="601">
        <f t="shared" si="8"/>
        <v>0</v>
      </c>
      <c r="H24" s="602">
        <f t="shared" si="9"/>
        <v>0</v>
      </c>
      <c r="I24" s="601">
        <f t="shared" si="10"/>
        <v>0</v>
      </c>
      <c r="J24" s="602">
        <f t="shared" si="11"/>
        <v>0</v>
      </c>
      <c r="K24" s="601">
        <f t="shared" si="12"/>
        <v>0</v>
      </c>
      <c r="L24" s="602">
        <f t="shared" si="13"/>
        <v>0</v>
      </c>
      <c r="M24" s="601">
        <f t="shared" si="14"/>
        <v>0</v>
      </c>
      <c r="N24" s="602">
        <f t="shared" si="15"/>
        <v>0</v>
      </c>
      <c r="O24" s="601">
        <f t="shared" si="16"/>
        <v>0</v>
      </c>
      <c r="P24" s="603">
        <f t="shared" si="17"/>
        <v>0</v>
      </c>
      <c r="Q24" s="601">
        <f t="shared" si="18"/>
        <v>0</v>
      </c>
      <c r="R24" s="603">
        <f t="shared" si="19"/>
        <v>0</v>
      </c>
      <c r="S24" s="601">
        <f t="shared" si="20"/>
        <v>0</v>
      </c>
      <c r="T24" s="604">
        <f t="shared" si="21"/>
        <v>0</v>
      </c>
      <c r="U24" s="427">
        <f t="shared" si="22"/>
        <v>0</v>
      </c>
      <c r="V24" s="429">
        <f t="shared" si="23"/>
        <v>0</v>
      </c>
      <c r="W24" s="31">
        <f>'t1'!M22</f>
        <v>0</v>
      </c>
      <c r="AH24" s="209"/>
      <c r="AI24" s="210"/>
      <c r="AJ24" s="209"/>
      <c r="AK24" s="210"/>
      <c r="AL24" s="209"/>
      <c r="AM24" s="210"/>
      <c r="AN24" s="209"/>
      <c r="AO24" s="210"/>
      <c r="AP24" s="209"/>
      <c r="AQ24" s="210"/>
      <c r="AR24" s="209"/>
      <c r="AS24" s="210"/>
      <c r="AT24" s="209"/>
      <c r="AU24" s="483"/>
      <c r="AV24" s="209"/>
      <c r="AW24" s="483"/>
      <c r="AX24" s="209"/>
      <c r="AY24" s="478"/>
      <c r="AZ24" s="427">
        <f t="shared" si="24"/>
        <v>0</v>
      </c>
      <c r="BA24" s="429">
        <f t="shared" si="25"/>
        <v>0</v>
      </c>
      <c r="BB24" s="31">
        <f>'t1'!AR22</f>
        <v>0</v>
      </c>
    </row>
    <row r="25" spans="1:54" ht="12.75" customHeight="1">
      <c r="A25" s="136" t="str">
        <f>'t1'!A23</f>
        <v>POSIZIONE ECONOMICA D5 CORPO FORESTALE</v>
      </c>
      <c r="B25" s="157" t="str">
        <f>'t1'!B23</f>
        <v>052CF0</v>
      </c>
      <c r="C25" s="601">
        <f t="shared" si="4"/>
        <v>0</v>
      </c>
      <c r="D25" s="602">
        <f t="shared" si="5"/>
        <v>0</v>
      </c>
      <c r="E25" s="601">
        <f t="shared" si="6"/>
        <v>0</v>
      </c>
      <c r="F25" s="602">
        <f t="shared" si="7"/>
        <v>0</v>
      </c>
      <c r="G25" s="601">
        <f t="shared" si="8"/>
        <v>0</v>
      </c>
      <c r="H25" s="602">
        <f t="shared" si="9"/>
        <v>0</v>
      </c>
      <c r="I25" s="601">
        <f t="shared" si="10"/>
        <v>0</v>
      </c>
      <c r="J25" s="602">
        <f t="shared" si="11"/>
        <v>0</v>
      </c>
      <c r="K25" s="601">
        <f t="shared" si="12"/>
        <v>0</v>
      </c>
      <c r="L25" s="602">
        <f t="shared" si="13"/>
        <v>0</v>
      </c>
      <c r="M25" s="601">
        <f t="shared" si="14"/>
        <v>0</v>
      </c>
      <c r="N25" s="602">
        <f t="shared" si="15"/>
        <v>0</v>
      </c>
      <c r="O25" s="601">
        <f t="shared" si="16"/>
        <v>0</v>
      </c>
      <c r="P25" s="603">
        <f t="shared" si="17"/>
        <v>0</v>
      </c>
      <c r="Q25" s="601">
        <f t="shared" si="18"/>
        <v>0</v>
      </c>
      <c r="R25" s="603">
        <f t="shared" si="19"/>
        <v>0</v>
      </c>
      <c r="S25" s="601">
        <f t="shared" si="20"/>
        <v>0</v>
      </c>
      <c r="T25" s="604">
        <f t="shared" si="21"/>
        <v>0</v>
      </c>
      <c r="U25" s="427">
        <f t="shared" si="22"/>
        <v>0</v>
      </c>
      <c r="V25" s="429">
        <f t="shared" si="23"/>
        <v>0</v>
      </c>
      <c r="W25" s="31">
        <f>'t1'!M23</f>
        <v>0</v>
      </c>
      <c r="AH25" s="209"/>
      <c r="AI25" s="210"/>
      <c r="AJ25" s="209"/>
      <c r="AK25" s="210"/>
      <c r="AL25" s="209"/>
      <c r="AM25" s="210"/>
      <c r="AN25" s="209"/>
      <c r="AO25" s="210"/>
      <c r="AP25" s="209"/>
      <c r="AQ25" s="210"/>
      <c r="AR25" s="209"/>
      <c r="AS25" s="210"/>
      <c r="AT25" s="209"/>
      <c r="AU25" s="483"/>
      <c r="AV25" s="209"/>
      <c r="AW25" s="483"/>
      <c r="AX25" s="209"/>
      <c r="AY25" s="478"/>
      <c r="AZ25" s="427">
        <f t="shared" si="24"/>
        <v>0</v>
      </c>
      <c r="BA25" s="429">
        <f t="shared" si="25"/>
        <v>0</v>
      </c>
      <c r="BB25" s="31">
        <f>'t1'!AR23</f>
        <v>0</v>
      </c>
    </row>
    <row r="26" spans="1:54" ht="12.75" customHeight="1">
      <c r="A26" s="136" t="str">
        <f>'t1'!A24</f>
        <v>POSIZIONE ECONOMICA D4 CORPO FORESTALE</v>
      </c>
      <c r="B26" s="157" t="str">
        <f>'t1'!B24</f>
        <v>051CF0</v>
      </c>
      <c r="C26" s="601">
        <f t="shared" si="4"/>
        <v>0</v>
      </c>
      <c r="D26" s="602">
        <f t="shared" si="5"/>
        <v>0</v>
      </c>
      <c r="E26" s="601">
        <f t="shared" si="6"/>
        <v>0</v>
      </c>
      <c r="F26" s="602">
        <f t="shared" si="7"/>
        <v>0</v>
      </c>
      <c r="G26" s="601">
        <f t="shared" si="8"/>
        <v>0</v>
      </c>
      <c r="H26" s="602">
        <f t="shared" si="9"/>
        <v>0</v>
      </c>
      <c r="I26" s="601">
        <f t="shared" si="10"/>
        <v>0</v>
      </c>
      <c r="J26" s="602">
        <f t="shared" si="11"/>
        <v>0</v>
      </c>
      <c r="K26" s="601">
        <f t="shared" si="12"/>
        <v>0</v>
      </c>
      <c r="L26" s="602">
        <f t="shared" si="13"/>
        <v>0</v>
      </c>
      <c r="M26" s="601">
        <f t="shared" si="14"/>
        <v>0</v>
      </c>
      <c r="N26" s="602">
        <f t="shared" si="15"/>
        <v>0</v>
      </c>
      <c r="O26" s="601">
        <f t="shared" si="16"/>
        <v>0</v>
      </c>
      <c r="P26" s="603">
        <f t="shared" si="17"/>
        <v>0</v>
      </c>
      <c r="Q26" s="601">
        <f t="shared" si="18"/>
        <v>0</v>
      </c>
      <c r="R26" s="603">
        <f t="shared" si="19"/>
        <v>0</v>
      </c>
      <c r="S26" s="601">
        <f t="shared" si="20"/>
        <v>0</v>
      </c>
      <c r="T26" s="604">
        <f t="shared" si="21"/>
        <v>0</v>
      </c>
      <c r="U26" s="427">
        <f t="shared" si="22"/>
        <v>0</v>
      </c>
      <c r="V26" s="429">
        <f t="shared" si="23"/>
        <v>0</v>
      </c>
      <c r="W26" s="31">
        <f>'t1'!M24</f>
        <v>0</v>
      </c>
      <c r="AH26" s="209"/>
      <c r="AI26" s="210"/>
      <c r="AJ26" s="209"/>
      <c r="AK26" s="210"/>
      <c r="AL26" s="209"/>
      <c r="AM26" s="210"/>
      <c r="AN26" s="209"/>
      <c r="AO26" s="210"/>
      <c r="AP26" s="209"/>
      <c r="AQ26" s="210"/>
      <c r="AR26" s="209"/>
      <c r="AS26" s="210"/>
      <c r="AT26" s="209"/>
      <c r="AU26" s="483"/>
      <c r="AV26" s="209"/>
      <c r="AW26" s="483"/>
      <c r="AX26" s="209"/>
      <c r="AY26" s="478"/>
      <c r="AZ26" s="427">
        <f t="shared" si="24"/>
        <v>0</v>
      </c>
      <c r="BA26" s="429">
        <f t="shared" si="25"/>
        <v>0</v>
      </c>
      <c r="BB26" s="31">
        <f>'t1'!AR24</f>
        <v>0</v>
      </c>
    </row>
    <row r="27" spans="1:54" ht="12.75" customHeight="1">
      <c r="A27" s="136" t="str">
        <f>'t1'!A25</f>
        <v>POSIZIONE ECONOMICA D3 CORPO FORESTALE</v>
      </c>
      <c r="B27" s="157" t="str">
        <f>'t1'!B25</f>
        <v>050CF0</v>
      </c>
      <c r="C27" s="601">
        <f t="shared" si="4"/>
        <v>0</v>
      </c>
      <c r="D27" s="602">
        <f t="shared" si="5"/>
        <v>0</v>
      </c>
      <c r="E27" s="601">
        <f t="shared" si="6"/>
        <v>0</v>
      </c>
      <c r="F27" s="602">
        <f t="shared" si="7"/>
        <v>0</v>
      </c>
      <c r="G27" s="601">
        <f t="shared" si="8"/>
        <v>0</v>
      </c>
      <c r="H27" s="602">
        <f t="shared" si="9"/>
        <v>0</v>
      </c>
      <c r="I27" s="601">
        <f t="shared" si="10"/>
        <v>0</v>
      </c>
      <c r="J27" s="602">
        <f t="shared" si="11"/>
        <v>0</v>
      </c>
      <c r="K27" s="601">
        <f t="shared" si="12"/>
        <v>0</v>
      </c>
      <c r="L27" s="602">
        <f t="shared" si="13"/>
        <v>0</v>
      </c>
      <c r="M27" s="601">
        <f t="shared" si="14"/>
        <v>0</v>
      </c>
      <c r="N27" s="602">
        <f t="shared" si="15"/>
        <v>0</v>
      </c>
      <c r="O27" s="601">
        <f t="shared" si="16"/>
        <v>0</v>
      </c>
      <c r="P27" s="603">
        <f t="shared" si="17"/>
        <v>0</v>
      </c>
      <c r="Q27" s="601">
        <f t="shared" si="18"/>
        <v>0</v>
      </c>
      <c r="R27" s="603">
        <f t="shared" si="19"/>
        <v>0</v>
      </c>
      <c r="S27" s="601">
        <f t="shared" si="20"/>
        <v>0</v>
      </c>
      <c r="T27" s="604">
        <f t="shared" si="21"/>
        <v>0</v>
      </c>
      <c r="U27" s="427">
        <f t="shared" si="22"/>
        <v>0</v>
      </c>
      <c r="V27" s="429">
        <f t="shared" si="23"/>
        <v>0</v>
      </c>
      <c r="W27" s="31">
        <f>'t1'!M25</f>
        <v>0</v>
      </c>
      <c r="AH27" s="209"/>
      <c r="AI27" s="210"/>
      <c r="AJ27" s="209"/>
      <c r="AK27" s="210"/>
      <c r="AL27" s="209"/>
      <c r="AM27" s="210"/>
      <c r="AN27" s="209"/>
      <c r="AO27" s="210"/>
      <c r="AP27" s="209"/>
      <c r="AQ27" s="210"/>
      <c r="AR27" s="209"/>
      <c r="AS27" s="210"/>
      <c r="AT27" s="209"/>
      <c r="AU27" s="483"/>
      <c r="AV27" s="209"/>
      <c r="AW27" s="483"/>
      <c r="AX27" s="209"/>
      <c r="AY27" s="478"/>
      <c r="AZ27" s="427">
        <f t="shared" si="24"/>
        <v>0</v>
      </c>
      <c r="BA27" s="429">
        <f t="shared" si="25"/>
        <v>0</v>
      </c>
      <c r="BB27" s="31">
        <f>'t1'!AR25</f>
        <v>0</v>
      </c>
    </row>
    <row r="28" spans="1:54" ht="12.75" customHeight="1">
      <c r="A28" s="136" t="str">
        <f>'t1'!A26</f>
        <v>POSIZIONE ECONOMICA D2 CORPO FORESTALE</v>
      </c>
      <c r="B28" s="157" t="str">
        <f>'t1'!B26</f>
        <v>049CF0</v>
      </c>
      <c r="C28" s="601">
        <f t="shared" si="4"/>
        <v>0</v>
      </c>
      <c r="D28" s="602">
        <f t="shared" si="5"/>
        <v>0</v>
      </c>
      <c r="E28" s="601">
        <f t="shared" si="6"/>
        <v>0</v>
      </c>
      <c r="F28" s="602">
        <f t="shared" si="7"/>
        <v>0</v>
      </c>
      <c r="G28" s="601">
        <f t="shared" si="8"/>
        <v>0</v>
      </c>
      <c r="H28" s="602">
        <f t="shared" si="9"/>
        <v>0</v>
      </c>
      <c r="I28" s="601">
        <f t="shared" si="10"/>
        <v>0</v>
      </c>
      <c r="J28" s="602">
        <f t="shared" si="11"/>
        <v>0</v>
      </c>
      <c r="K28" s="601">
        <f t="shared" si="12"/>
        <v>0</v>
      </c>
      <c r="L28" s="602">
        <f t="shared" si="13"/>
        <v>0</v>
      </c>
      <c r="M28" s="601">
        <f t="shared" si="14"/>
        <v>0</v>
      </c>
      <c r="N28" s="602">
        <f t="shared" si="15"/>
        <v>0</v>
      </c>
      <c r="O28" s="601">
        <f t="shared" si="16"/>
        <v>0</v>
      </c>
      <c r="P28" s="603">
        <f t="shared" si="17"/>
        <v>0</v>
      </c>
      <c r="Q28" s="601">
        <f t="shared" si="18"/>
        <v>0</v>
      </c>
      <c r="R28" s="603">
        <f t="shared" si="19"/>
        <v>0</v>
      </c>
      <c r="S28" s="601">
        <f t="shared" si="20"/>
        <v>0</v>
      </c>
      <c r="T28" s="604">
        <f t="shared" si="21"/>
        <v>0</v>
      </c>
      <c r="U28" s="427">
        <f t="shared" si="22"/>
        <v>0</v>
      </c>
      <c r="V28" s="429">
        <f t="shared" si="23"/>
        <v>0</v>
      </c>
      <c r="W28" s="31">
        <f>'t1'!M26</f>
        <v>0</v>
      </c>
      <c r="AH28" s="209"/>
      <c r="AI28" s="210"/>
      <c r="AJ28" s="209"/>
      <c r="AK28" s="210"/>
      <c r="AL28" s="209"/>
      <c r="AM28" s="210"/>
      <c r="AN28" s="209"/>
      <c r="AO28" s="210"/>
      <c r="AP28" s="209"/>
      <c r="AQ28" s="210"/>
      <c r="AR28" s="209"/>
      <c r="AS28" s="210"/>
      <c r="AT28" s="209"/>
      <c r="AU28" s="483"/>
      <c r="AV28" s="209"/>
      <c r="AW28" s="483"/>
      <c r="AX28" s="209"/>
      <c r="AY28" s="478"/>
      <c r="AZ28" s="427">
        <f t="shared" si="24"/>
        <v>0</v>
      </c>
      <c r="BA28" s="429">
        <f t="shared" si="25"/>
        <v>0</v>
      </c>
      <c r="BB28" s="31">
        <f>'t1'!AR26</f>
        <v>0</v>
      </c>
    </row>
    <row r="29" spans="1:54" ht="12.75" customHeight="1">
      <c r="A29" s="136" t="str">
        <f>'t1'!A27</f>
        <v>POSIZIONE ECONOMICA D1 CORPO FORESTALE</v>
      </c>
      <c r="B29" s="157" t="str">
        <f>'t1'!B27</f>
        <v>048CF0</v>
      </c>
      <c r="C29" s="601">
        <f t="shared" si="4"/>
        <v>0</v>
      </c>
      <c r="D29" s="602">
        <f t="shared" si="5"/>
        <v>0</v>
      </c>
      <c r="E29" s="601">
        <f t="shared" si="6"/>
        <v>0</v>
      </c>
      <c r="F29" s="602">
        <f t="shared" si="7"/>
        <v>0</v>
      </c>
      <c r="G29" s="601">
        <f t="shared" si="8"/>
        <v>0</v>
      </c>
      <c r="H29" s="602">
        <f t="shared" si="9"/>
        <v>0</v>
      </c>
      <c r="I29" s="601">
        <f t="shared" si="10"/>
        <v>0</v>
      </c>
      <c r="J29" s="602">
        <f t="shared" si="11"/>
        <v>0</v>
      </c>
      <c r="K29" s="601">
        <f t="shared" si="12"/>
        <v>0</v>
      </c>
      <c r="L29" s="602">
        <f t="shared" si="13"/>
        <v>0</v>
      </c>
      <c r="M29" s="601">
        <f t="shared" si="14"/>
        <v>0</v>
      </c>
      <c r="N29" s="602">
        <f t="shared" si="15"/>
        <v>0</v>
      </c>
      <c r="O29" s="601">
        <f t="shared" si="16"/>
        <v>0</v>
      </c>
      <c r="P29" s="603">
        <f t="shared" si="17"/>
        <v>0</v>
      </c>
      <c r="Q29" s="601">
        <f t="shared" si="18"/>
        <v>0</v>
      </c>
      <c r="R29" s="603">
        <f t="shared" si="19"/>
        <v>0</v>
      </c>
      <c r="S29" s="601">
        <f t="shared" si="20"/>
        <v>0</v>
      </c>
      <c r="T29" s="604">
        <f t="shared" si="21"/>
        <v>0</v>
      </c>
      <c r="U29" s="427">
        <f t="shared" si="22"/>
        <v>0</v>
      </c>
      <c r="V29" s="429">
        <f t="shared" si="23"/>
        <v>0</v>
      </c>
      <c r="W29" s="31">
        <f>'t1'!M27</f>
        <v>0</v>
      </c>
      <c r="AH29" s="209"/>
      <c r="AI29" s="210"/>
      <c r="AJ29" s="209"/>
      <c r="AK29" s="210"/>
      <c r="AL29" s="209"/>
      <c r="AM29" s="210"/>
      <c r="AN29" s="209"/>
      <c r="AO29" s="210"/>
      <c r="AP29" s="209"/>
      <c r="AQ29" s="210"/>
      <c r="AR29" s="209"/>
      <c r="AS29" s="210"/>
      <c r="AT29" s="209"/>
      <c r="AU29" s="483"/>
      <c r="AV29" s="209"/>
      <c r="AW29" s="483"/>
      <c r="AX29" s="209"/>
      <c r="AY29" s="478"/>
      <c r="AZ29" s="427">
        <f t="shared" si="24"/>
        <v>0</v>
      </c>
      <c r="BA29" s="429">
        <f t="shared" si="25"/>
        <v>0</v>
      </c>
      <c r="BB29" s="31">
        <f>'t1'!AR27</f>
        <v>0</v>
      </c>
    </row>
    <row r="30" spans="1:54" ht="12.75" customHeight="1">
      <c r="A30" s="136" t="str">
        <f>'t1'!A28</f>
        <v>POSIZIONE ECONOMICA C9</v>
      </c>
      <c r="B30" s="157" t="str">
        <f>'t1'!B28</f>
        <v>0C9000</v>
      </c>
      <c r="C30" s="601">
        <f t="shared" si="4"/>
        <v>245</v>
      </c>
      <c r="D30" s="602">
        <f t="shared" si="5"/>
        <v>532</v>
      </c>
      <c r="E30" s="601">
        <f t="shared" si="6"/>
        <v>32</v>
      </c>
      <c r="F30" s="602">
        <f t="shared" si="7"/>
        <v>231</v>
      </c>
      <c r="G30" s="601">
        <f t="shared" si="8"/>
        <v>7</v>
      </c>
      <c r="H30" s="602">
        <f t="shared" si="9"/>
        <v>15</v>
      </c>
      <c r="I30" s="601">
        <f t="shared" si="10"/>
        <v>14</v>
      </c>
      <c r="J30" s="602">
        <f t="shared" si="11"/>
        <v>143</v>
      </c>
      <c r="K30" s="601">
        <f t="shared" si="12"/>
        <v>0</v>
      </c>
      <c r="L30" s="602">
        <f t="shared" si="13"/>
        <v>0</v>
      </c>
      <c r="M30" s="601">
        <f t="shared" si="14"/>
        <v>5</v>
      </c>
      <c r="N30" s="602">
        <f t="shared" si="15"/>
        <v>9</v>
      </c>
      <c r="O30" s="601">
        <f t="shared" si="16"/>
        <v>0</v>
      </c>
      <c r="P30" s="603">
        <f t="shared" si="17"/>
        <v>0</v>
      </c>
      <c r="Q30" s="601">
        <f t="shared" si="18"/>
        <v>0</v>
      </c>
      <c r="R30" s="603">
        <f t="shared" si="19"/>
        <v>0</v>
      </c>
      <c r="S30" s="601">
        <f t="shared" si="20"/>
        <v>0</v>
      </c>
      <c r="T30" s="604">
        <f t="shared" si="21"/>
        <v>0</v>
      </c>
      <c r="U30" s="427">
        <f t="shared" si="22"/>
        <v>303</v>
      </c>
      <c r="V30" s="429">
        <f t="shared" si="23"/>
        <v>930</v>
      </c>
      <c r="W30" s="31">
        <f>'t1'!M28</f>
        <v>24</v>
      </c>
      <c r="AH30" s="209">
        <v>245</v>
      </c>
      <c r="AI30" s="210">
        <v>532</v>
      </c>
      <c r="AJ30" s="209">
        <v>32</v>
      </c>
      <c r="AK30" s="210">
        <v>231</v>
      </c>
      <c r="AL30" s="209">
        <v>7</v>
      </c>
      <c r="AM30" s="210">
        <v>15</v>
      </c>
      <c r="AN30" s="209">
        <v>14</v>
      </c>
      <c r="AO30" s="210">
        <v>143</v>
      </c>
      <c r="AP30" s="209"/>
      <c r="AQ30" s="210"/>
      <c r="AR30" s="209">
        <v>5</v>
      </c>
      <c r="AS30" s="210">
        <v>9</v>
      </c>
      <c r="AT30" s="209"/>
      <c r="AU30" s="483"/>
      <c r="AV30" s="209"/>
      <c r="AW30" s="483"/>
      <c r="AX30" s="209"/>
      <c r="AY30" s="478"/>
      <c r="AZ30" s="427">
        <f t="shared" si="24"/>
        <v>303</v>
      </c>
      <c r="BA30" s="429">
        <f t="shared" si="25"/>
        <v>930</v>
      </c>
      <c r="BB30" s="31">
        <f>'t1'!AR28</f>
        <v>0</v>
      </c>
    </row>
    <row r="31" spans="1:54" ht="12.75" customHeight="1">
      <c r="A31" s="136" t="str">
        <f>'t1'!A29</f>
        <v>POSIZIONE ECONOMICA C8</v>
      </c>
      <c r="B31" s="157" t="str">
        <f>'t1'!B29</f>
        <v>0C8000</v>
      </c>
      <c r="C31" s="601">
        <f t="shared" si="4"/>
        <v>33</v>
      </c>
      <c r="D31" s="602">
        <f t="shared" si="5"/>
        <v>155</v>
      </c>
      <c r="E31" s="601">
        <f t="shared" si="6"/>
        <v>3</v>
      </c>
      <c r="F31" s="602">
        <f t="shared" si="7"/>
        <v>52</v>
      </c>
      <c r="G31" s="601">
        <f t="shared" si="8"/>
        <v>0</v>
      </c>
      <c r="H31" s="602">
        <f t="shared" si="9"/>
        <v>3</v>
      </c>
      <c r="I31" s="601">
        <f t="shared" si="10"/>
        <v>6</v>
      </c>
      <c r="J31" s="602">
        <f t="shared" si="11"/>
        <v>72</v>
      </c>
      <c r="K31" s="601">
        <f t="shared" si="12"/>
        <v>0</v>
      </c>
      <c r="L31" s="602">
        <f t="shared" si="13"/>
        <v>0</v>
      </c>
      <c r="M31" s="601">
        <f t="shared" si="14"/>
        <v>0</v>
      </c>
      <c r="N31" s="602">
        <f t="shared" si="15"/>
        <v>0</v>
      </c>
      <c r="O31" s="601">
        <f t="shared" si="16"/>
        <v>0</v>
      </c>
      <c r="P31" s="603">
        <f t="shared" si="17"/>
        <v>0</v>
      </c>
      <c r="Q31" s="601">
        <f t="shared" si="18"/>
        <v>0</v>
      </c>
      <c r="R31" s="603">
        <f t="shared" si="19"/>
        <v>19</v>
      </c>
      <c r="S31" s="601">
        <f t="shared" si="20"/>
        <v>0</v>
      </c>
      <c r="T31" s="604">
        <f t="shared" si="21"/>
        <v>0</v>
      </c>
      <c r="U31" s="427">
        <f t="shared" si="22"/>
        <v>42</v>
      </c>
      <c r="V31" s="429">
        <f t="shared" si="23"/>
        <v>301</v>
      </c>
      <c r="W31" s="31">
        <f>'t1'!M29</f>
        <v>5</v>
      </c>
      <c r="AH31" s="209">
        <v>33</v>
      </c>
      <c r="AI31" s="210">
        <v>155</v>
      </c>
      <c r="AJ31" s="209">
        <v>3</v>
      </c>
      <c r="AK31" s="210">
        <v>52</v>
      </c>
      <c r="AL31" s="209"/>
      <c r="AM31" s="210">
        <v>3</v>
      </c>
      <c r="AN31" s="209">
        <v>6</v>
      </c>
      <c r="AO31" s="210">
        <v>72</v>
      </c>
      <c r="AP31" s="209"/>
      <c r="AQ31" s="210"/>
      <c r="AR31" s="209"/>
      <c r="AS31" s="210"/>
      <c r="AT31" s="209"/>
      <c r="AU31" s="483"/>
      <c r="AV31" s="209"/>
      <c r="AW31" s="483">
        <v>19</v>
      </c>
      <c r="AX31" s="209"/>
      <c r="AY31" s="478"/>
      <c r="AZ31" s="427">
        <f t="shared" si="24"/>
        <v>42</v>
      </c>
      <c r="BA31" s="429">
        <f t="shared" si="25"/>
        <v>301</v>
      </c>
      <c r="BB31" s="31">
        <f>'t1'!AR29</f>
        <v>0</v>
      </c>
    </row>
    <row r="32" spans="1:54" ht="12.75" customHeight="1">
      <c r="A32" s="136" t="str">
        <f>'t1'!A30</f>
        <v>POSIZIONE ECONOMICA C7</v>
      </c>
      <c r="B32" s="157" t="str">
        <f>'t1'!B30</f>
        <v>0C7000</v>
      </c>
      <c r="C32" s="601">
        <f t="shared" si="4"/>
        <v>169</v>
      </c>
      <c r="D32" s="602">
        <f t="shared" si="5"/>
        <v>30</v>
      </c>
      <c r="E32" s="601">
        <f t="shared" si="6"/>
        <v>41</v>
      </c>
      <c r="F32" s="602">
        <f t="shared" si="7"/>
        <v>117</v>
      </c>
      <c r="G32" s="601">
        <f t="shared" si="8"/>
        <v>6</v>
      </c>
      <c r="H32" s="602">
        <f t="shared" si="9"/>
        <v>0</v>
      </c>
      <c r="I32" s="601">
        <f t="shared" si="10"/>
        <v>49</v>
      </c>
      <c r="J32" s="602">
        <f t="shared" si="11"/>
        <v>25</v>
      </c>
      <c r="K32" s="601">
        <f t="shared" si="12"/>
        <v>0</v>
      </c>
      <c r="L32" s="602">
        <f t="shared" si="13"/>
        <v>0</v>
      </c>
      <c r="M32" s="601">
        <f t="shared" si="14"/>
        <v>11</v>
      </c>
      <c r="N32" s="602">
        <f t="shared" si="15"/>
        <v>0</v>
      </c>
      <c r="O32" s="601">
        <f t="shared" si="16"/>
        <v>0</v>
      </c>
      <c r="P32" s="603">
        <f t="shared" si="17"/>
        <v>0</v>
      </c>
      <c r="Q32" s="601">
        <f t="shared" si="18"/>
        <v>0</v>
      </c>
      <c r="R32" s="603">
        <f t="shared" si="19"/>
        <v>88</v>
      </c>
      <c r="S32" s="601">
        <f t="shared" si="20"/>
        <v>0</v>
      </c>
      <c r="T32" s="604">
        <f t="shared" si="21"/>
        <v>0</v>
      </c>
      <c r="U32" s="427">
        <f t="shared" si="22"/>
        <v>276</v>
      </c>
      <c r="V32" s="429">
        <f t="shared" si="23"/>
        <v>260</v>
      </c>
      <c r="W32" s="31">
        <f>'t1'!M30</f>
        <v>6</v>
      </c>
      <c r="AH32" s="209">
        <v>169</v>
      </c>
      <c r="AI32" s="210">
        <v>30</v>
      </c>
      <c r="AJ32" s="209">
        <v>41</v>
      </c>
      <c r="AK32" s="210">
        <v>117</v>
      </c>
      <c r="AL32" s="209">
        <v>6</v>
      </c>
      <c r="AM32" s="210"/>
      <c r="AN32" s="209">
        <v>49</v>
      </c>
      <c r="AO32" s="210">
        <v>25</v>
      </c>
      <c r="AP32" s="209"/>
      <c r="AQ32" s="210"/>
      <c r="AR32" s="209">
        <v>11</v>
      </c>
      <c r="AS32" s="210"/>
      <c r="AT32" s="209"/>
      <c r="AU32" s="483"/>
      <c r="AV32" s="209"/>
      <c r="AW32" s="483">
        <v>88</v>
      </c>
      <c r="AX32" s="209"/>
      <c r="AY32" s="478"/>
      <c r="AZ32" s="427">
        <f t="shared" si="24"/>
        <v>276</v>
      </c>
      <c r="BA32" s="429">
        <f t="shared" si="25"/>
        <v>260</v>
      </c>
      <c r="BB32" s="31">
        <f>'t1'!AR30</f>
        <v>0</v>
      </c>
    </row>
    <row r="33" spans="1:54" ht="12.75" customHeight="1">
      <c r="A33" s="136" t="str">
        <f>'t1'!A31</f>
        <v>POSIZIONE ECONOMICA C6</v>
      </c>
      <c r="B33" s="157" t="str">
        <f>'t1'!B31</f>
        <v>097000</v>
      </c>
      <c r="C33" s="601">
        <f t="shared" si="4"/>
        <v>33</v>
      </c>
      <c r="D33" s="602">
        <f t="shared" si="5"/>
        <v>30</v>
      </c>
      <c r="E33" s="601">
        <f t="shared" si="6"/>
        <v>51</v>
      </c>
      <c r="F33" s="602">
        <f t="shared" si="7"/>
        <v>9</v>
      </c>
      <c r="G33" s="601">
        <f t="shared" si="8"/>
        <v>0</v>
      </c>
      <c r="H33" s="602">
        <f t="shared" si="9"/>
        <v>0</v>
      </c>
      <c r="I33" s="601">
        <f t="shared" si="10"/>
        <v>0</v>
      </c>
      <c r="J33" s="602">
        <f t="shared" si="11"/>
        <v>0</v>
      </c>
      <c r="K33" s="601">
        <f t="shared" si="12"/>
        <v>0</v>
      </c>
      <c r="L33" s="602">
        <f t="shared" si="13"/>
        <v>0</v>
      </c>
      <c r="M33" s="601">
        <f t="shared" si="14"/>
        <v>3</v>
      </c>
      <c r="N33" s="602">
        <f t="shared" si="15"/>
        <v>0</v>
      </c>
      <c r="O33" s="601">
        <f t="shared" si="16"/>
        <v>0</v>
      </c>
      <c r="P33" s="603">
        <f t="shared" si="17"/>
        <v>0</v>
      </c>
      <c r="Q33" s="601">
        <f t="shared" si="18"/>
        <v>0</v>
      </c>
      <c r="R33" s="603">
        <f t="shared" si="19"/>
        <v>0</v>
      </c>
      <c r="S33" s="601">
        <f t="shared" si="20"/>
        <v>0</v>
      </c>
      <c r="T33" s="604">
        <f t="shared" si="21"/>
        <v>0</v>
      </c>
      <c r="U33" s="427">
        <f t="shared" si="22"/>
        <v>87</v>
      </c>
      <c r="V33" s="429">
        <f t="shared" si="23"/>
        <v>39</v>
      </c>
      <c r="W33" s="31">
        <f>'t1'!M31</f>
        <v>2</v>
      </c>
      <c r="AH33" s="209">
        <v>33</v>
      </c>
      <c r="AI33" s="210">
        <v>30</v>
      </c>
      <c r="AJ33" s="209">
        <v>51</v>
      </c>
      <c r="AK33" s="210">
        <v>9</v>
      </c>
      <c r="AL33" s="209"/>
      <c r="AM33" s="210"/>
      <c r="AN33" s="209"/>
      <c r="AO33" s="210"/>
      <c r="AP33" s="209"/>
      <c r="AQ33" s="210"/>
      <c r="AR33" s="209">
        <v>3</v>
      </c>
      <c r="AS33" s="210"/>
      <c r="AT33" s="209"/>
      <c r="AU33" s="483"/>
      <c r="AV33" s="209"/>
      <c r="AW33" s="483"/>
      <c r="AX33" s="209"/>
      <c r="AY33" s="478"/>
      <c r="AZ33" s="427">
        <f t="shared" si="24"/>
        <v>87</v>
      </c>
      <c r="BA33" s="429">
        <f t="shared" si="25"/>
        <v>39</v>
      </c>
      <c r="BB33" s="31">
        <f>'t1'!AR31</f>
        <v>0</v>
      </c>
    </row>
    <row r="34" spans="1:54" ht="12.75" customHeight="1">
      <c r="A34" s="136" t="str">
        <f>'t1'!A32</f>
        <v>POSIZIONE ECONOMICA C5</v>
      </c>
      <c r="B34" s="157" t="str">
        <f>'t1'!B32</f>
        <v>046000</v>
      </c>
      <c r="C34" s="601">
        <f t="shared" si="4"/>
        <v>26</v>
      </c>
      <c r="D34" s="602">
        <f t="shared" si="5"/>
        <v>40</v>
      </c>
      <c r="E34" s="601">
        <f t="shared" si="6"/>
        <v>30</v>
      </c>
      <c r="F34" s="602">
        <f t="shared" si="7"/>
        <v>28</v>
      </c>
      <c r="G34" s="601">
        <f t="shared" si="8"/>
        <v>0</v>
      </c>
      <c r="H34" s="602">
        <f t="shared" si="9"/>
        <v>0</v>
      </c>
      <c r="I34" s="601">
        <f t="shared" si="10"/>
        <v>0</v>
      </c>
      <c r="J34" s="602">
        <f t="shared" si="11"/>
        <v>0</v>
      </c>
      <c r="K34" s="601">
        <f t="shared" si="12"/>
        <v>0</v>
      </c>
      <c r="L34" s="602">
        <f t="shared" si="13"/>
        <v>0</v>
      </c>
      <c r="M34" s="601">
        <f t="shared" si="14"/>
        <v>0</v>
      </c>
      <c r="N34" s="602">
        <f t="shared" si="15"/>
        <v>0</v>
      </c>
      <c r="O34" s="601">
        <f t="shared" si="16"/>
        <v>0</v>
      </c>
      <c r="P34" s="603">
        <f t="shared" si="17"/>
        <v>0</v>
      </c>
      <c r="Q34" s="601">
        <f t="shared" si="18"/>
        <v>0</v>
      </c>
      <c r="R34" s="603">
        <f t="shared" si="19"/>
        <v>0</v>
      </c>
      <c r="S34" s="601">
        <f t="shared" si="20"/>
        <v>0</v>
      </c>
      <c r="T34" s="604">
        <f t="shared" si="21"/>
        <v>0</v>
      </c>
      <c r="U34" s="427">
        <f t="shared" si="22"/>
        <v>56</v>
      </c>
      <c r="V34" s="429">
        <f t="shared" si="23"/>
        <v>68</v>
      </c>
      <c r="W34" s="31">
        <f>'t1'!M32</f>
        <v>2</v>
      </c>
      <c r="AH34" s="209">
        <v>26</v>
      </c>
      <c r="AI34" s="210">
        <v>40</v>
      </c>
      <c r="AJ34" s="209">
        <v>30</v>
      </c>
      <c r="AK34" s="210">
        <v>28</v>
      </c>
      <c r="AL34" s="209"/>
      <c r="AM34" s="210"/>
      <c r="AN34" s="209"/>
      <c r="AO34" s="210"/>
      <c r="AP34" s="209"/>
      <c r="AQ34" s="210"/>
      <c r="AR34" s="209"/>
      <c r="AS34" s="210"/>
      <c r="AT34" s="209"/>
      <c r="AU34" s="483"/>
      <c r="AV34" s="209"/>
      <c r="AW34" s="483"/>
      <c r="AX34" s="209"/>
      <c r="AY34" s="478"/>
      <c r="AZ34" s="427">
        <f t="shared" si="24"/>
        <v>56</v>
      </c>
      <c r="BA34" s="429">
        <f t="shared" si="25"/>
        <v>68</v>
      </c>
      <c r="BB34" s="31">
        <f>'t1'!AR32</f>
        <v>0</v>
      </c>
    </row>
    <row r="35" spans="1:54" ht="12.75" customHeight="1">
      <c r="A35" s="136" t="str">
        <f>'t1'!A33</f>
        <v>POSIZIONE ECONOMICA C4</v>
      </c>
      <c r="B35" s="157" t="str">
        <f>'t1'!B33</f>
        <v>045000</v>
      </c>
      <c r="C35" s="601">
        <f t="shared" si="4"/>
        <v>36</v>
      </c>
      <c r="D35" s="602">
        <f t="shared" si="5"/>
        <v>31</v>
      </c>
      <c r="E35" s="601">
        <f t="shared" si="6"/>
        <v>0</v>
      </c>
      <c r="F35" s="602">
        <f t="shared" si="7"/>
        <v>0</v>
      </c>
      <c r="G35" s="601">
        <f t="shared" si="8"/>
        <v>1</v>
      </c>
      <c r="H35" s="602">
        <f t="shared" si="9"/>
        <v>0</v>
      </c>
      <c r="I35" s="601">
        <f t="shared" si="10"/>
        <v>0</v>
      </c>
      <c r="J35" s="602">
        <f t="shared" si="11"/>
        <v>0</v>
      </c>
      <c r="K35" s="601">
        <f t="shared" si="12"/>
        <v>0</v>
      </c>
      <c r="L35" s="602">
        <f t="shared" si="13"/>
        <v>0</v>
      </c>
      <c r="M35" s="601">
        <f t="shared" si="14"/>
        <v>2</v>
      </c>
      <c r="N35" s="602">
        <f t="shared" si="15"/>
        <v>0</v>
      </c>
      <c r="O35" s="601">
        <f t="shared" si="16"/>
        <v>0</v>
      </c>
      <c r="P35" s="603">
        <f t="shared" si="17"/>
        <v>0</v>
      </c>
      <c r="Q35" s="601">
        <f t="shared" si="18"/>
        <v>0</v>
      </c>
      <c r="R35" s="603">
        <f t="shared" si="19"/>
        <v>0</v>
      </c>
      <c r="S35" s="601">
        <f t="shared" si="20"/>
        <v>0</v>
      </c>
      <c r="T35" s="604">
        <f t="shared" si="21"/>
        <v>0</v>
      </c>
      <c r="U35" s="427">
        <f t="shared" si="22"/>
        <v>39</v>
      </c>
      <c r="V35" s="429">
        <f t="shared" si="23"/>
        <v>31</v>
      </c>
      <c r="W35" s="31">
        <f>'t1'!M33</f>
        <v>2</v>
      </c>
      <c r="AH35" s="209">
        <v>36</v>
      </c>
      <c r="AI35" s="210">
        <v>31</v>
      </c>
      <c r="AJ35" s="209"/>
      <c r="AK35" s="210"/>
      <c r="AL35" s="209">
        <v>1</v>
      </c>
      <c r="AM35" s="210"/>
      <c r="AN35" s="209"/>
      <c r="AO35" s="210"/>
      <c r="AP35" s="209"/>
      <c r="AQ35" s="210"/>
      <c r="AR35" s="209">
        <v>2</v>
      </c>
      <c r="AS35" s="210"/>
      <c r="AT35" s="209"/>
      <c r="AU35" s="483"/>
      <c r="AV35" s="209"/>
      <c r="AW35" s="483"/>
      <c r="AX35" s="209"/>
      <c r="AY35" s="478"/>
      <c r="AZ35" s="427">
        <f t="shared" si="24"/>
        <v>39</v>
      </c>
      <c r="BA35" s="429">
        <f t="shared" si="25"/>
        <v>31</v>
      </c>
      <c r="BB35" s="31">
        <f>'t1'!AR33</f>
        <v>0</v>
      </c>
    </row>
    <row r="36" spans="1:54" ht="12.75" customHeight="1">
      <c r="A36" s="136" t="str">
        <f>'t1'!A34</f>
        <v>POSIZIONE ECONOMICA C3</v>
      </c>
      <c r="B36" s="157" t="str">
        <f>'t1'!B34</f>
        <v>043000</v>
      </c>
      <c r="C36" s="601">
        <f t="shared" si="4"/>
        <v>0</v>
      </c>
      <c r="D36" s="602">
        <f t="shared" si="5"/>
        <v>0</v>
      </c>
      <c r="E36" s="601">
        <f t="shared" si="6"/>
        <v>0</v>
      </c>
      <c r="F36" s="602">
        <f t="shared" si="7"/>
        <v>0</v>
      </c>
      <c r="G36" s="601">
        <f t="shared" si="8"/>
        <v>0</v>
      </c>
      <c r="H36" s="602">
        <f t="shared" si="9"/>
        <v>0</v>
      </c>
      <c r="I36" s="601">
        <f t="shared" si="10"/>
        <v>0</v>
      </c>
      <c r="J36" s="602">
        <f t="shared" si="11"/>
        <v>0</v>
      </c>
      <c r="K36" s="601">
        <f t="shared" si="12"/>
        <v>0</v>
      </c>
      <c r="L36" s="602">
        <f t="shared" si="13"/>
        <v>0</v>
      </c>
      <c r="M36" s="601">
        <f t="shared" si="14"/>
        <v>0</v>
      </c>
      <c r="N36" s="602">
        <f t="shared" si="15"/>
        <v>0</v>
      </c>
      <c r="O36" s="601">
        <f t="shared" si="16"/>
        <v>0</v>
      </c>
      <c r="P36" s="603">
        <f t="shared" si="17"/>
        <v>0</v>
      </c>
      <c r="Q36" s="601">
        <f t="shared" si="18"/>
        <v>0</v>
      </c>
      <c r="R36" s="603">
        <f t="shared" si="19"/>
        <v>0</v>
      </c>
      <c r="S36" s="601">
        <f t="shared" si="20"/>
        <v>0</v>
      </c>
      <c r="T36" s="604">
        <f t="shared" si="21"/>
        <v>0</v>
      </c>
      <c r="U36" s="427">
        <f t="shared" si="22"/>
        <v>0</v>
      </c>
      <c r="V36" s="429">
        <f t="shared" si="23"/>
        <v>0</v>
      </c>
      <c r="W36" s="31">
        <f>'t1'!M34</f>
        <v>0</v>
      </c>
      <c r="AH36" s="209"/>
      <c r="AI36" s="210"/>
      <c r="AJ36" s="209"/>
      <c r="AK36" s="210"/>
      <c r="AL36" s="209"/>
      <c r="AM36" s="210"/>
      <c r="AN36" s="209"/>
      <c r="AO36" s="210"/>
      <c r="AP36" s="209"/>
      <c r="AQ36" s="210"/>
      <c r="AR36" s="209"/>
      <c r="AS36" s="210"/>
      <c r="AT36" s="209"/>
      <c r="AU36" s="483"/>
      <c r="AV36" s="209"/>
      <c r="AW36" s="483"/>
      <c r="AX36" s="209"/>
      <c r="AY36" s="478"/>
      <c r="AZ36" s="427">
        <f t="shared" si="24"/>
        <v>0</v>
      </c>
      <c r="BA36" s="429">
        <f t="shared" si="25"/>
        <v>0</v>
      </c>
      <c r="BB36" s="31">
        <f>'t1'!AR34</f>
        <v>0</v>
      </c>
    </row>
    <row r="37" spans="1:54" ht="12.75" customHeight="1">
      <c r="A37" s="136" t="str">
        <f>'t1'!A35</f>
        <v>POSIZIONE ECONOMICA C2</v>
      </c>
      <c r="B37" s="157" t="str">
        <f>'t1'!B35</f>
        <v>042000</v>
      </c>
      <c r="C37" s="601">
        <f t="shared" si="4"/>
        <v>0</v>
      </c>
      <c r="D37" s="602">
        <f t="shared" si="5"/>
        <v>0</v>
      </c>
      <c r="E37" s="601">
        <f t="shared" si="6"/>
        <v>0</v>
      </c>
      <c r="F37" s="602">
        <f t="shared" si="7"/>
        <v>0</v>
      </c>
      <c r="G37" s="601">
        <f t="shared" si="8"/>
        <v>0</v>
      </c>
      <c r="H37" s="602">
        <f t="shared" si="9"/>
        <v>0</v>
      </c>
      <c r="I37" s="601">
        <f t="shared" si="10"/>
        <v>0</v>
      </c>
      <c r="J37" s="602">
        <f t="shared" si="11"/>
        <v>0</v>
      </c>
      <c r="K37" s="601">
        <f t="shared" si="12"/>
        <v>0</v>
      </c>
      <c r="L37" s="602">
        <f t="shared" si="13"/>
        <v>0</v>
      </c>
      <c r="M37" s="601">
        <f t="shared" si="14"/>
        <v>0</v>
      </c>
      <c r="N37" s="602">
        <f t="shared" si="15"/>
        <v>0</v>
      </c>
      <c r="O37" s="601">
        <f t="shared" si="16"/>
        <v>0</v>
      </c>
      <c r="P37" s="603">
        <f t="shared" si="17"/>
        <v>0</v>
      </c>
      <c r="Q37" s="601">
        <f t="shared" si="18"/>
        <v>0</v>
      </c>
      <c r="R37" s="603">
        <f t="shared" si="19"/>
        <v>0</v>
      </c>
      <c r="S37" s="601">
        <f t="shared" si="20"/>
        <v>0</v>
      </c>
      <c r="T37" s="604">
        <f t="shared" si="21"/>
        <v>0</v>
      </c>
      <c r="U37" s="427">
        <f t="shared" si="22"/>
        <v>0</v>
      </c>
      <c r="V37" s="429">
        <f t="shared" si="23"/>
        <v>0</v>
      </c>
      <c r="W37" s="31">
        <f>'t1'!M35</f>
        <v>0</v>
      </c>
      <c r="AH37" s="209"/>
      <c r="AI37" s="210"/>
      <c r="AJ37" s="209"/>
      <c r="AK37" s="210"/>
      <c r="AL37" s="209"/>
      <c r="AM37" s="210"/>
      <c r="AN37" s="209"/>
      <c r="AO37" s="210"/>
      <c r="AP37" s="209"/>
      <c r="AQ37" s="210"/>
      <c r="AR37" s="209"/>
      <c r="AS37" s="210"/>
      <c r="AT37" s="209"/>
      <c r="AU37" s="483"/>
      <c r="AV37" s="209"/>
      <c r="AW37" s="483"/>
      <c r="AX37" s="209"/>
      <c r="AY37" s="478"/>
      <c r="AZ37" s="427">
        <f t="shared" si="24"/>
        <v>0</v>
      </c>
      <c r="BA37" s="429">
        <f t="shared" si="25"/>
        <v>0</v>
      </c>
      <c r="BB37" s="31">
        <f>'t1'!AR35</f>
        <v>0</v>
      </c>
    </row>
    <row r="38" spans="1:54" ht="12.75" customHeight="1">
      <c r="A38" s="136" t="str">
        <f>'t1'!A36</f>
        <v>POSIZIONE ECONOMICA C1</v>
      </c>
      <c r="B38" s="157" t="str">
        <f>'t1'!B36</f>
        <v>040000</v>
      </c>
      <c r="C38" s="601">
        <f t="shared" si="4"/>
        <v>0</v>
      </c>
      <c r="D38" s="602">
        <f t="shared" si="5"/>
        <v>0</v>
      </c>
      <c r="E38" s="601">
        <f t="shared" si="6"/>
        <v>0</v>
      </c>
      <c r="F38" s="602">
        <f t="shared" si="7"/>
        <v>0</v>
      </c>
      <c r="G38" s="601">
        <f t="shared" si="8"/>
        <v>0</v>
      </c>
      <c r="H38" s="602">
        <f t="shared" si="9"/>
        <v>0</v>
      </c>
      <c r="I38" s="601">
        <f t="shared" si="10"/>
        <v>0</v>
      </c>
      <c r="J38" s="602">
        <f t="shared" si="11"/>
        <v>0</v>
      </c>
      <c r="K38" s="601">
        <f t="shared" si="12"/>
        <v>0</v>
      </c>
      <c r="L38" s="602">
        <f t="shared" si="13"/>
        <v>0</v>
      </c>
      <c r="M38" s="601">
        <f t="shared" si="14"/>
        <v>0</v>
      </c>
      <c r="N38" s="602">
        <f t="shared" si="15"/>
        <v>0</v>
      </c>
      <c r="O38" s="601">
        <f t="shared" si="16"/>
        <v>0</v>
      </c>
      <c r="P38" s="603">
        <f t="shared" si="17"/>
        <v>0</v>
      </c>
      <c r="Q38" s="601">
        <f t="shared" si="18"/>
        <v>0</v>
      </c>
      <c r="R38" s="603">
        <f t="shared" si="19"/>
        <v>0</v>
      </c>
      <c r="S38" s="601">
        <f t="shared" si="20"/>
        <v>0</v>
      </c>
      <c r="T38" s="604">
        <f t="shared" si="21"/>
        <v>0</v>
      </c>
      <c r="U38" s="427">
        <f t="shared" si="22"/>
        <v>0</v>
      </c>
      <c r="V38" s="429">
        <f t="shared" si="23"/>
        <v>0</v>
      </c>
      <c r="W38" s="31">
        <f>'t1'!M36</f>
        <v>0</v>
      </c>
      <c r="AH38" s="209"/>
      <c r="AI38" s="210"/>
      <c r="AJ38" s="209"/>
      <c r="AK38" s="210"/>
      <c r="AL38" s="209"/>
      <c r="AM38" s="210"/>
      <c r="AN38" s="209"/>
      <c r="AO38" s="210"/>
      <c r="AP38" s="209"/>
      <c r="AQ38" s="210"/>
      <c r="AR38" s="209"/>
      <c r="AS38" s="210"/>
      <c r="AT38" s="209"/>
      <c r="AU38" s="483"/>
      <c r="AV38" s="209"/>
      <c r="AW38" s="483"/>
      <c r="AX38" s="209"/>
      <c r="AY38" s="478"/>
      <c r="AZ38" s="427">
        <f t="shared" si="24"/>
        <v>0</v>
      </c>
      <c r="BA38" s="429">
        <f t="shared" si="25"/>
        <v>0</v>
      </c>
      <c r="BB38" s="31">
        <f>'t1'!AR36</f>
        <v>0</v>
      </c>
    </row>
    <row r="39" spans="1:54" ht="12.75" customHeight="1">
      <c r="A39" s="136" t="str">
        <f>'t1'!A37</f>
        <v>POSIZIONE ECONOMICA C9 CORPO FORESTALE</v>
      </c>
      <c r="B39" s="157" t="str">
        <f>'t1'!B37</f>
        <v>0C9CF0</v>
      </c>
      <c r="C39" s="601">
        <f t="shared" si="4"/>
        <v>0</v>
      </c>
      <c r="D39" s="602">
        <f t="shared" si="5"/>
        <v>0</v>
      </c>
      <c r="E39" s="601">
        <f t="shared" si="6"/>
        <v>0</v>
      </c>
      <c r="F39" s="602">
        <f t="shared" si="7"/>
        <v>0</v>
      </c>
      <c r="G39" s="601">
        <f t="shared" si="8"/>
        <v>0</v>
      </c>
      <c r="H39" s="602">
        <f t="shared" si="9"/>
        <v>0</v>
      </c>
      <c r="I39" s="601">
        <f t="shared" si="10"/>
        <v>0</v>
      </c>
      <c r="J39" s="602">
        <f t="shared" si="11"/>
        <v>0</v>
      </c>
      <c r="K39" s="601">
        <f t="shared" si="12"/>
        <v>0</v>
      </c>
      <c r="L39" s="602">
        <f t="shared" si="13"/>
        <v>0</v>
      </c>
      <c r="M39" s="601">
        <f t="shared" si="14"/>
        <v>0</v>
      </c>
      <c r="N39" s="602">
        <f t="shared" si="15"/>
        <v>0</v>
      </c>
      <c r="O39" s="601">
        <f t="shared" si="16"/>
        <v>0</v>
      </c>
      <c r="P39" s="603">
        <f t="shared" si="17"/>
        <v>0</v>
      </c>
      <c r="Q39" s="601">
        <f t="shared" si="18"/>
        <v>0</v>
      </c>
      <c r="R39" s="603">
        <f t="shared" si="19"/>
        <v>0</v>
      </c>
      <c r="S39" s="601">
        <f t="shared" si="20"/>
        <v>0</v>
      </c>
      <c r="T39" s="604">
        <f t="shared" si="21"/>
        <v>0</v>
      </c>
      <c r="U39" s="427">
        <f t="shared" si="22"/>
        <v>0</v>
      </c>
      <c r="V39" s="429">
        <f t="shared" si="23"/>
        <v>0</v>
      </c>
      <c r="W39" s="31">
        <f>'t1'!M37</f>
        <v>0</v>
      </c>
      <c r="AH39" s="209"/>
      <c r="AI39" s="210"/>
      <c r="AJ39" s="209"/>
      <c r="AK39" s="210"/>
      <c r="AL39" s="209"/>
      <c r="AM39" s="210"/>
      <c r="AN39" s="209"/>
      <c r="AO39" s="210"/>
      <c r="AP39" s="209"/>
      <c r="AQ39" s="210"/>
      <c r="AR39" s="209"/>
      <c r="AS39" s="210"/>
      <c r="AT39" s="209"/>
      <c r="AU39" s="483"/>
      <c r="AV39" s="209"/>
      <c r="AW39" s="483"/>
      <c r="AX39" s="209"/>
      <c r="AY39" s="478"/>
      <c r="AZ39" s="427">
        <f t="shared" si="24"/>
        <v>0</v>
      </c>
      <c r="BA39" s="429">
        <f t="shared" si="25"/>
        <v>0</v>
      </c>
      <c r="BB39" s="31">
        <f>'t1'!AR37</f>
        <v>0</v>
      </c>
    </row>
    <row r="40" spans="1:54" ht="12.75" customHeight="1">
      <c r="A40" s="136" t="str">
        <f>'t1'!A38</f>
        <v>POSIZIONE ECONOMICA C8 CORPO FORESTALE</v>
      </c>
      <c r="B40" s="157" t="str">
        <f>'t1'!B38</f>
        <v>0C8CF0</v>
      </c>
      <c r="C40" s="601">
        <f t="shared" si="4"/>
        <v>0</v>
      </c>
      <c r="D40" s="602">
        <f t="shared" si="5"/>
        <v>0</v>
      </c>
      <c r="E40" s="601">
        <f t="shared" si="6"/>
        <v>0</v>
      </c>
      <c r="F40" s="602">
        <f t="shared" si="7"/>
        <v>0</v>
      </c>
      <c r="G40" s="601">
        <f t="shared" si="8"/>
        <v>0</v>
      </c>
      <c r="H40" s="602">
        <f t="shared" si="9"/>
        <v>0</v>
      </c>
      <c r="I40" s="601">
        <f t="shared" si="10"/>
        <v>0</v>
      </c>
      <c r="J40" s="602">
        <f t="shared" si="11"/>
        <v>0</v>
      </c>
      <c r="K40" s="601">
        <f t="shared" si="12"/>
        <v>0</v>
      </c>
      <c r="L40" s="602">
        <f t="shared" si="13"/>
        <v>0</v>
      </c>
      <c r="M40" s="601">
        <f t="shared" si="14"/>
        <v>0</v>
      </c>
      <c r="N40" s="602">
        <f t="shared" si="15"/>
        <v>0</v>
      </c>
      <c r="O40" s="601">
        <f t="shared" si="16"/>
        <v>0</v>
      </c>
      <c r="P40" s="603">
        <f t="shared" si="17"/>
        <v>0</v>
      </c>
      <c r="Q40" s="601">
        <f t="shared" si="18"/>
        <v>0</v>
      </c>
      <c r="R40" s="603">
        <f t="shared" si="19"/>
        <v>0</v>
      </c>
      <c r="S40" s="601">
        <f t="shared" si="20"/>
        <v>0</v>
      </c>
      <c r="T40" s="604">
        <f t="shared" si="21"/>
        <v>0</v>
      </c>
      <c r="U40" s="427">
        <f t="shared" si="22"/>
        <v>0</v>
      </c>
      <c r="V40" s="429">
        <f t="shared" si="23"/>
        <v>0</v>
      </c>
      <c r="W40" s="31">
        <f>'t1'!M38</f>
        <v>0</v>
      </c>
      <c r="AH40" s="209"/>
      <c r="AI40" s="210"/>
      <c r="AJ40" s="209"/>
      <c r="AK40" s="210"/>
      <c r="AL40" s="209"/>
      <c r="AM40" s="210"/>
      <c r="AN40" s="209"/>
      <c r="AO40" s="210"/>
      <c r="AP40" s="209"/>
      <c r="AQ40" s="210"/>
      <c r="AR40" s="209"/>
      <c r="AS40" s="210"/>
      <c r="AT40" s="209"/>
      <c r="AU40" s="483"/>
      <c r="AV40" s="209"/>
      <c r="AW40" s="483"/>
      <c r="AX40" s="209"/>
      <c r="AY40" s="478"/>
      <c r="AZ40" s="427">
        <f t="shared" si="24"/>
        <v>0</v>
      </c>
      <c r="BA40" s="429">
        <f t="shared" si="25"/>
        <v>0</v>
      </c>
      <c r="BB40" s="31">
        <f>'t1'!AR38</f>
        <v>0</v>
      </c>
    </row>
    <row r="41" spans="1:54" ht="12.75" customHeight="1">
      <c r="A41" s="136" t="str">
        <f>'t1'!A39</f>
        <v>POSIZIONE ECONOMICA C7 CORPO FORESTALE</v>
      </c>
      <c r="B41" s="157" t="str">
        <f>'t1'!B39</f>
        <v>0C7CF0</v>
      </c>
      <c r="C41" s="601">
        <f t="shared" si="4"/>
        <v>0</v>
      </c>
      <c r="D41" s="602">
        <f t="shared" si="5"/>
        <v>0</v>
      </c>
      <c r="E41" s="601">
        <f t="shared" si="6"/>
        <v>0</v>
      </c>
      <c r="F41" s="602">
        <f t="shared" si="7"/>
        <v>0</v>
      </c>
      <c r="G41" s="601">
        <f t="shared" si="8"/>
        <v>0</v>
      </c>
      <c r="H41" s="602">
        <f t="shared" si="9"/>
        <v>0</v>
      </c>
      <c r="I41" s="601">
        <f t="shared" si="10"/>
        <v>0</v>
      </c>
      <c r="J41" s="602">
        <f t="shared" si="11"/>
        <v>0</v>
      </c>
      <c r="K41" s="601">
        <f t="shared" si="12"/>
        <v>0</v>
      </c>
      <c r="L41" s="602">
        <f t="shared" si="13"/>
        <v>0</v>
      </c>
      <c r="M41" s="601">
        <f t="shared" si="14"/>
        <v>0</v>
      </c>
      <c r="N41" s="602">
        <f t="shared" si="15"/>
        <v>0</v>
      </c>
      <c r="O41" s="601">
        <f t="shared" si="16"/>
        <v>0</v>
      </c>
      <c r="P41" s="603">
        <f t="shared" si="17"/>
        <v>0</v>
      </c>
      <c r="Q41" s="601">
        <f t="shared" si="18"/>
        <v>0</v>
      </c>
      <c r="R41" s="603">
        <f t="shared" si="19"/>
        <v>0</v>
      </c>
      <c r="S41" s="601">
        <f t="shared" si="20"/>
        <v>0</v>
      </c>
      <c r="T41" s="604">
        <f t="shared" si="21"/>
        <v>0</v>
      </c>
      <c r="U41" s="427">
        <f t="shared" si="22"/>
        <v>0</v>
      </c>
      <c r="V41" s="429">
        <f t="shared" si="23"/>
        <v>0</v>
      </c>
      <c r="W41" s="31">
        <f>'t1'!M39</f>
        <v>0</v>
      </c>
      <c r="AH41" s="209"/>
      <c r="AI41" s="210"/>
      <c r="AJ41" s="209"/>
      <c r="AK41" s="210"/>
      <c r="AL41" s="209"/>
      <c r="AM41" s="210"/>
      <c r="AN41" s="209"/>
      <c r="AO41" s="210"/>
      <c r="AP41" s="209"/>
      <c r="AQ41" s="210"/>
      <c r="AR41" s="209"/>
      <c r="AS41" s="210"/>
      <c r="AT41" s="209"/>
      <c r="AU41" s="483"/>
      <c r="AV41" s="209"/>
      <c r="AW41" s="483"/>
      <c r="AX41" s="209"/>
      <c r="AY41" s="478"/>
      <c r="AZ41" s="427">
        <f t="shared" si="24"/>
        <v>0</v>
      </c>
      <c r="BA41" s="429">
        <f t="shared" si="25"/>
        <v>0</v>
      </c>
      <c r="BB41" s="31">
        <f>'t1'!AR39</f>
        <v>0</v>
      </c>
    </row>
    <row r="42" spans="1:54" ht="12.75" customHeight="1">
      <c r="A42" s="136" t="str">
        <f>'t1'!A40</f>
        <v>POSIZIONE ECONOMICA C6 CORPO FORESTALE</v>
      </c>
      <c r="B42" s="157" t="str">
        <f>'t1'!B40</f>
        <v>097CF0</v>
      </c>
      <c r="C42" s="601">
        <f t="shared" si="4"/>
        <v>0</v>
      </c>
      <c r="D42" s="602">
        <f t="shared" si="5"/>
        <v>0</v>
      </c>
      <c r="E42" s="601">
        <f t="shared" si="6"/>
        <v>0</v>
      </c>
      <c r="F42" s="602">
        <f t="shared" si="7"/>
        <v>0</v>
      </c>
      <c r="G42" s="601">
        <f t="shared" si="8"/>
        <v>0</v>
      </c>
      <c r="H42" s="602">
        <f t="shared" si="9"/>
        <v>0</v>
      </c>
      <c r="I42" s="601">
        <f t="shared" si="10"/>
        <v>0</v>
      </c>
      <c r="J42" s="602">
        <f t="shared" si="11"/>
        <v>0</v>
      </c>
      <c r="K42" s="601">
        <f t="shared" si="12"/>
        <v>0</v>
      </c>
      <c r="L42" s="602">
        <f t="shared" si="13"/>
        <v>0</v>
      </c>
      <c r="M42" s="601">
        <f t="shared" si="14"/>
        <v>0</v>
      </c>
      <c r="N42" s="602">
        <f t="shared" si="15"/>
        <v>0</v>
      </c>
      <c r="O42" s="601">
        <f t="shared" si="16"/>
        <v>0</v>
      </c>
      <c r="P42" s="603">
        <f t="shared" si="17"/>
        <v>0</v>
      </c>
      <c r="Q42" s="601">
        <f t="shared" si="18"/>
        <v>0</v>
      </c>
      <c r="R42" s="603">
        <f t="shared" si="19"/>
        <v>0</v>
      </c>
      <c r="S42" s="601">
        <f t="shared" si="20"/>
        <v>0</v>
      </c>
      <c r="T42" s="604">
        <f t="shared" si="21"/>
        <v>0</v>
      </c>
      <c r="U42" s="427">
        <f t="shared" si="22"/>
        <v>0</v>
      </c>
      <c r="V42" s="429">
        <f t="shared" si="23"/>
        <v>0</v>
      </c>
      <c r="W42" s="31">
        <f>'t1'!M40</f>
        <v>0</v>
      </c>
      <c r="AH42" s="209"/>
      <c r="AI42" s="210"/>
      <c r="AJ42" s="209"/>
      <c r="AK42" s="210"/>
      <c r="AL42" s="209"/>
      <c r="AM42" s="210"/>
      <c r="AN42" s="209"/>
      <c r="AO42" s="210"/>
      <c r="AP42" s="209"/>
      <c r="AQ42" s="210"/>
      <c r="AR42" s="209"/>
      <c r="AS42" s="210"/>
      <c r="AT42" s="209"/>
      <c r="AU42" s="483"/>
      <c r="AV42" s="209"/>
      <c r="AW42" s="483"/>
      <c r="AX42" s="209"/>
      <c r="AY42" s="478"/>
      <c r="AZ42" s="427">
        <f t="shared" si="24"/>
        <v>0</v>
      </c>
      <c r="BA42" s="429">
        <f t="shared" si="25"/>
        <v>0</v>
      </c>
      <c r="BB42" s="31">
        <f>'t1'!AR40</f>
        <v>0</v>
      </c>
    </row>
    <row r="43" spans="1:54" ht="12.75" customHeight="1">
      <c r="A43" s="136" t="str">
        <f>'t1'!A41</f>
        <v>POSIZIONE ECONOMICA C5 CORPO FORESTALE</v>
      </c>
      <c r="B43" s="157" t="str">
        <f>'t1'!B41</f>
        <v>046CF0</v>
      </c>
      <c r="C43" s="601">
        <f t="shared" si="4"/>
        <v>0</v>
      </c>
      <c r="D43" s="602">
        <f t="shared" si="5"/>
        <v>0</v>
      </c>
      <c r="E43" s="601">
        <f t="shared" si="6"/>
        <v>0</v>
      </c>
      <c r="F43" s="602">
        <f t="shared" si="7"/>
        <v>0</v>
      </c>
      <c r="G43" s="601">
        <f t="shared" si="8"/>
        <v>0</v>
      </c>
      <c r="H43" s="602">
        <f t="shared" si="9"/>
        <v>0</v>
      </c>
      <c r="I43" s="601">
        <f t="shared" si="10"/>
        <v>0</v>
      </c>
      <c r="J43" s="602">
        <f t="shared" si="11"/>
        <v>0</v>
      </c>
      <c r="K43" s="601">
        <f t="shared" si="12"/>
        <v>0</v>
      </c>
      <c r="L43" s="602">
        <f t="shared" si="13"/>
        <v>0</v>
      </c>
      <c r="M43" s="601">
        <f t="shared" si="14"/>
        <v>0</v>
      </c>
      <c r="N43" s="602">
        <f t="shared" si="15"/>
        <v>0</v>
      </c>
      <c r="O43" s="601">
        <f t="shared" si="16"/>
        <v>0</v>
      </c>
      <c r="P43" s="603">
        <f t="shared" si="17"/>
        <v>0</v>
      </c>
      <c r="Q43" s="601">
        <f t="shared" si="18"/>
        <v>0</v>
      </c>
      <c r="R43" s="603">
        <f t="shared" si="19"/>
        <v>0</v>
      </c>
      <c r="S43" s="601">
        <f t="shared" si="20"/>
        <v>0</v>
      </c>
      <c r="T43" s="604">
        <f t="shared" si="21"/>
        <v>0</v>
      </c>
      <c r="U43" s="427">
        <f t="shared" si="22"/>
        <v>0</v>
      </c>
      <c r="V43" s="429">
        <f t="shared" si="23"/>
        <v>0</v>
      </c>
      <c r="W43" s="31">
        <f>'t1'!M41</f>
        <v>0</v>
      </c>
      <c r="AH43" s="209"/>
      <c r="AI43" s="210"/>
      <c r="AJ43" s="209"/>
      <c r="AK43" s="210"/>
      <c r="AL43" s="209"/>
      <c r="AM43" s="210"/>
      <c r="AN43" s="209"/>
      <c r="AO43" s="210"/>
      <c r="AP43" s="209"/>
      <c r="AQ43" s="210"/>
      <c r="AR43" s="209"/>
      <c r="AS43" s="210"/>
      <c r="AT43" s="209"/>
      <c r="AU43" s="483"/>
      <c r="AV43" s="209"/>
      <c r="AW43" s="483"/>
      <c r="AX43" s="209"/>
      <c r="AY43" s="478"/>
      <c r="AZ43" s="427">
        <f t="shared" si="24"/>
        <v>0</v>
      </c>
      <c r="BA43" s="429">
        <f t="shared" si="25"/>
        <v>0</v>
      </c>
      <c r="BB43" s="31">
        <f>'t1'!AR41</f>
        <v>0</v>
      </c>
    </row>
    <row r="44" spans="1:54" ht="12.75" customHeight="1">
      <c r="A44" s="136" t="str">
        <f>'t1'!A42</f>
        <v>POSIZIONE ECONOMICA C4 CORPO FORESTALE</v>
      </c>
      <c r="B44" s="157" t="str">
        <f>'t1'!B42</f>
        <v>045CF0</v>
      </c>
      <c r="C44" s="601">
        <f t="shared" si="4"/>
        <v>0</v>
      </c>
      <c r="D44" s="602">
        <f t="shared" si="5"/>
        <v>0</v>
      </c>
      <c r="E44" s="601">
        <f t="shared" si="6"/>
        <v>0</v>
      </c>
      <c r="F44" s="602">
        <f t="shared" si="7"/>
        <v>0</v>
      </c>
      <c r="G44" s="601">
        <f t="shared" si="8"/>
        <v>0</v>
      </c>
      <c r="H44" s="602">
        <f t="shared" si="9"/>
        <v>0</v>
      </c>
      <c r="I44" s="601">
        <f t="shared" si="10"/>
        <v>0</v>
      </c>
      <c r="J44" s="602">
        <f t="shared" si="11"/>
        <v>0</v>
      </c>
      <c r="K44" s="601">
        <f t="shared" si="12"/>
        <v>0</v>
      </c>
      <c r="L44" s="602">
        <f t="shared" si="13"/>
        <v>0</v>
      </c>
      <c r="M44" s="601">
        <f t="shared" si="14"/>
        <v>0</v>
      </c>
      <c r="N44" s="602">
        <f t="shared" si="15"/>
        <v>0</v>
      </c>
      <c r="O44" s="601">
        <f t="shared" si="16"/>
        <v>0</v>
      </c>
      <c r="P44" s="603">
        <f t="shared" si="17"/>
        <v>0</v>
      </c>
      <c r="Q44" s="601">
        <f t="shared" si="18"/>
        <v>0</v>
      </c>
      <c r="R44" s="603">
        <f t="shared" si="19"/>
        <v>0</v>
      </c>
      <c r="S44" s="601">
        <f t="shared" si="20"/>
        <v>0</v>
      </c>
      <c r="T44" s="604">
        <f t="shared" si="21"/>
        <v>0</v>
      </c>
      <c r="U44" s="427">
        <f t="shared" si="22"/>
        <v>0</v>
      </c>
      <c r="V44" s="429">
        <f t="shared" si="23"/>
        <v>0</v>
      </c>
      <c r="W44" s="31">
        <f>'t1'!M42</f>
        <v>0</v>
      </c>
      <c r="AH44" s="209"/>
      <c r="AI44" s="210"/>
      <c r="AJ44" s="209"/>
      <c r="AK44" s="210"/>
      <c r="AL44" s="209"/>
      <c r="AM44" s="210"/>
      <c r="AN44" s="209"/>
      <c r="AO44" s="210"/>
      <c r="AP44" s="209"/>
      <c r="AQ44" s="210"/>
      <c r="AR44" s="209"/>
      <c r="AS44" s="210"/>
      <c r="AT44" s="209"/>
      <c r="AU44" s="483"/>
      <c r="AV44" s="209"/>
      <c r="AW44" s="483"/>
      <c r="AX44" s="209"/>
      <c r="AY44" s="478"/>
      <c r="AZ44" s="427">
        <f t="shared" si="24"/>
        <v>0</v>
      </c>
      <c r="BA44" s="429">
        <f t="shared" si="25"/>
        <v>0</v>
      </c>
      <c r="BB44" s="31">
        <f>'t1'!AR42</f>
        <v>0</v>
      </c>
    </row>
    <row r="45" spans="1:54" ht="12.75" customHeight="1">
      <c r="A45" s="136" t="str">
        <f>'t1'!A43</f>
        <v>POSIZIONE ECONOMICA C3 CORPO FORESTALE</v>
      </c>
      <c r="B45" s="157" t="str">
        <f>'t1'!B43</f>
        <v>043CF0</v>
      </c>
      <c r="C45" s="601">
        <f t="shared" si="4"/>
        <v>0</v>
      </c>
      <c r="D45" s="602">
        <f t="shared" si="5"/>
        <v>0</v>
      </c>
      <c r="E45" s="601">
        <f t="shared" si="6"/>
        <v>0</v>
      </c>
      <c r="F45" s="602">
        <f t="shared" si="7"/>
        <v>0</v>
      </c>
      <c r="G45" s="601">
        <f t="shared" si="8"/>
        <v>0</v>
      </c>
      <c r="H45" s="602">
        <f t="shared" si="9"/>
        <v>0</v>
      </c>
      <c r="I45" s="601">
        <f t="shared" si="10"/>
        <v>0</v>
      </c>
      <c r="J45" s="602">
        <f t="shared" si="11"/>
        <v>0</v>
      </c>
      <c r="K45" s="601">
        <f t="shared" si="12"/>
        <v>0</v>
      </c>
      <c r="L45" s="602">
        <f t="shared" si="13"/>
        <v>0</v>
      </c>
      <c r="M45" s="601">
        <f t="shared" si="14"/>
        <v>0</v>
      </c>
      <c r="N45" s="602">
        <f t="shared" si="15"/>
        <v>0</v>
      </c>
      <c r="O45" s="601">
        <f t="shared" si="16"/>
        <v>0</v>
      </c>
      <c r="P45" s="603">
        <f t="shared" si="17"/>
        <v>0</v>
      </c>
      <c r="Q45" s="601">
        <f t="shared" si="18"/>
        <v>0</v>
      </c>
      <c r="R45" s="603">
        <f t="shared" si="19"/>
        <v>0</v>
      </c>
      <c r="S45" s="601">
        <f t="shared" si="20"/>
        <v>0</v>
      </c>
      <c r="T45" s="604">
        <f t="shared" si="21"/>
        <v>0</v>
      </c>
      <c r="U45" s="427">
        <f t="shared" si="22"/>
        <v>0</v>
      </c>
      <c r="V45" s="429">
        <f t="shared" si="23"/>
        <v>0</v>
      </c>
      <c r="W45" s="31">
        <f>'t1'!M43</f>
        <v>0</v>
      </c>
      <c r="AH45" s="209"/>
      <c r="AI45" s="210"/>
      <c r="AJ45" s="209"/>
      <c r="AK45" s="210"/>
      <c r="AL45" s="209"/>
      <c r="AM45" s="210"/>
      <c r="AN45" s="209"/>
      <c r="AO45" s="210"/>
      <c r="AP45" s="209"/>
      <c r="AQ45" s="210"/>
      <c r="AR45" s="209"/>
      <c r="AS45" s="210"/>
      <c r="AT45" s="209"/>
      <c r="AU45" s="483"/>
      <c r="AV45" s="209"/>
      <c r="AW45" s="483"/>
      <c r="AX45" s="209"/>
      <c r="AY45" s="478"/>
      <c r="AZ45" s="427">
        <f t="shared" si="24"/>
        <v>0</v>
      </c>
      <c r="BA45" s="429">
        <f t="shared" si="25"/>
        <v>0</v>
      </c>
      <c r="BB45" s="31">
        <f>'t1'!AR43</f>
        <v>0</v>
      </c>
    </row>
    <row r="46" spans="1:54" ht="12.75" customHeight="1">
      <c r="A46" s="136" t="str">
        <f>'t1'!A44</f>
        <v>POSIZIONE ECONOMICA C2 CORPO FORESTALE</v>
      </c>
      <c r="B46" s="157" t="str">
        <f>'t1'!B44</f>
        <v>042CF0</v>
      </c>
      <c r="C46" s="601">
        <f t="shared" si="4"/>
        <v>0</v>
      </c>
      <c r="D46" s="602">
        <f t="shared" si="5"/>
        <v>0</v>
      </c>
      <c r="E46" s="601">
        <f t="shared" si="6"/>
        <v>0</v>
      </c>
      <c r="F46" s="602">
        <f t="shared" si="7"/>
        <v>0</v>
      </c>
      <c r="G46" s="601">
        <f t="shared" si="8"/>
        <v>0</v>
      </c>
      <c r="H46" s="602">
        <f t="shared" si="9"/>
        <v>0</v>
      </c>
      <c r="I46" s="601">
        <f t="shared" si="10"/>
        <v>0</v>
      </c>
      <c r="J46" s="602">
        <f t="shared" si="11"/>
        <v>0</v>
      </c>
      <c r="K46" s="601">
        <f t="shared" si="12"/>
        <v>0</v>
      </c>
      <c r="L46" s="602">
        <f t="shared" si="13"/>
        <v>0</v>
      </c>
      <c r="M46" s="601">
        <f t="shared" si="14"/>
        <v>0</v>
      </c>
      <c r="N46" s="602">
        <f t="shared" si="15"/>
        <v>0</v>
      </c>
      <c r="O46" s="601">
        <f t="shared" si="16"/>
        <v>0</v>
      </c>
      <c r="P46" s="603">
        <f t="shared" si="17"/>
        <v>0</v>
      </c>
      <c r="Q46" s="601">
        <f t="shared" si="18"/>
        <v>0</v>
      </c>
      <c r="R46" s="603">
        <f t="shared" si="19"/>
        <v>0</v>
      </c>
      <c r="S46" s="601">
        <f t="shared" si="20"/>
        <v>0</v>
      </c>
      <c r="T46" s="604">
        <f t="shared" si="21"/>
        <v>0</v>
      </c>
      <c r="U46" s="427">
        <f t="shared" si="22"/>
        <v>0</v>
      </c>
      <c r="V46" s="429">
        <f t="shared" si="23"/>
        <v>0</v>
      </c>
      <c r="W46" s="31">
        <f>'t1'!M44</f>
        <v>0</v>
      </c>
      <c r="AH46" s="209"/>
      <c r="AI46" s="210"/>
      <c r="AJ46" s="209"/>
      <c r="AK46" s="210"/>
      <c r="AL46" s="209"/>
      <c r="AM46" s="210"/>
      <c r="AN46" s="209"/>
      <c r="AO46" s="210"/>
      <c r="AP46" s="209"/>
      <c r="AQ46" s="210"/>
      <c r="AR46" s="209"/>
      <c r="AS46" s="210"/>
      <c r="AT46" s="209"/>
      <c r="AU46" s="483"/>
      <c r="AV46" s="209"/>
      <c r="AW46" s="483"/>
      <c r="AX46" s="209"/>
      <c r="AY46" s="478"/>
      <c r="AZ46" s="427">
        <f t="shared" si="24"/>
        <v>0</v>
      </c>
      <c r="BA46" s="429">
        <f t="shared" si="25"/>
        <v>0</v>
      </c>
      <c r="BB46" s="31">
        <f>'t1'!AR44</f>
        <v>0</v>
      </c>
    </row>
    <row r="47" spans="1:54" ht="12.75" customHeight="1">
      <c r="A47" s="136" t="str">
        <f>'t1'!A45</f>
        <v>POSIZIONE ECONOMICA C1 CORPO FORESTALE</v>
      </c>
      <c r="B47" s="157" t="str">
        <f>'t1'!B45</f>
        <v>040CF0</v>
      </c>
      <c r="C47" s="601">
        <f t="shared" si="4"/>
        <v>0</v>
      </c>
      <c r="D47" s="602">
        <f t="shared" si="5"/>
        <v>0</v>
      </c>
      <c r="E47" s="601">
        <f t="shared" si="6"/>
        <v>0</v>
      </c>
      <c r="F47" s="602">
        <f t="shared" si="7"/>
        <v>0</v>
      </c>
      <c r="G47" s="601">
        <f t="shared" si="8"/>
        <v>0</v>
      </c>
      <c r="H47" s="602">
        <f t="shared" si="9"/>
        <v>0</v>
      </c>
      <c r="I47" s="601">
        <f t="shared" si="10"/>
        <v>0</v>
      </c>
      <c r="J47" s="602">
        <f t="shared" si="11"/>
        <v>0</v>
      </c>
      <c r="K47" s="601">
        <f t="shared" si="12"/>
        <v>0</v>
      </c>
      <c r="L47" s="602">
        <f t="shared" si="13"/>
        <v>0</v>
      </c>
      <c r="M47" s="601">
        <f t="shared" si="14"/>
        <v>0</v>
      </c>
      <c r="N47" s="602">
        <f t="shared" si="15"/>
        <v>0</v>
      </c>
      <c r="O47" s="601">
        <f t="shared" si="16"/>
        <v>0</v>
      </c>
      <c r="P47" s="603">
        <f t="shared" si="17"/>
        <v>0</v>
      </c>
      <c r="Q47" s="601">
        <f t="shared" si="18"/>
        <v>0</v>
      </c>
      <c r="R47" s="603">
        <f t="shared" si="19"/>
        <v>0</v>
      </c>
      <c r="S47" s="601">
        <f t="shared" si="20"/>
        <v>0</v>
      </c>
      <c r="T47" s="604">
        <f t="shared" si="21"/>
        <v>0</v>
      </c>
      <c r="U47" s="427">
        <f t="shared" si="22"/>
        <v>0</v>
      </c>
      <c r="V47" s="429">
        <f t="shared" si="23"/>
        <v>0</v>
      </c>
      <c r="W47" s="31">
        <f>'t1'!M45</f>
        <v>0</v>
      </c>
      <c r="AH47" s="209"/>
      <c r="AI47" s="210"/>
      <c r="AJ47" s="209"/>
      <c r="AK47" s="210"/>
      <c r="AL47" s="209"/>
      <c r="AM47" s="210"/>
      <c r="AN47" s="209"/>
      <c r="AO47" s="210"/>
      <c r="AP47" s="209"/>
      <c r="AQ47" s="210"/>
      <c r="AR47" s="209"/>
      <c r="AS47" s="210"/>
      <c r="AT47" s="209"/>
      <c r="AU47" s="483"/>
      <c r="AV47" s="209"/>
      <c r="AW47" s="483"/>
      <c r="AX47" s="209"/>
      <c r="AY47" s="478"/>
      <c r="AZ47" s="427">
        <f t="shared" si="24"/>
        <v>0</v>
      </c>
      <c r="BA47" s="429">
        <f t="shared" si="25"/>
        <v>0</v>
      </c>
      <c r="BB47" s="31">
        <f>'t1'!AR45</f>
        <v>0</v>
      </c>
    </row>
    <row r="48" spans="1:54" ht="12.75" customHeight="1">
      <c r="A48" s="136" t="str">
        <f>'t1'!A46</f>
        <v>POSIZIONE ECONOMICA B7</v>
      </c>
      <c r="B48" s="157" t="str">
        <f>'t1'!B46</f>
        <v>0B7000</v>
      </c>
      <c r="C48" s="601">
        <f t="shared" si="4"/>
        <v>93</v>
      </c>
      <c r="D48" s="602">
        <f t="shared" si="5"/>
        <v>29</v>
      </c>
      <c r="E48" s="601">
        <f t="shared" si="6"/>
        <v>69</v>
      </c>
      <c r="F48" s="602">
        <f t="shared" si="7"/>
        <v>39</v>
      </c>
      <c r="G48" s="601">
        <f t="shared" si="8"/>
        <v>0</v>
      </c>
      <c r="H48" s="602">
        <f t="shared" si="9"/>
        <v>2</v>
      </c>
      <c r="I48" s="601">
        <f t="shared" si="10"/>
        <v>17</v>
      </c>
      <c r="J48" s="602">
        <f t="shared" si="11"/>
        <v>0</v>
      </c>
      <c r="K48" s="601">
        <f t="shared" si="12"/>
        <v>0</v>
      </c>
      <c r="L48" s="602">
        <f t="shared" si="13"/>
        <v>0</v>
      </c>
      <c r="M48" s="601">
        <f t="shared" si="14"/>
        <v>2</v>
      </c>
      <c r="N48" s="602">
        <f t="shared" si="15"/>
        <v>0</v>
      </c>
      <c r="O48" s="601">
        <f t="shared" si="16"/>
        <v>0</v>
      </c>
      <c r="P48" s="603">
        <f t="shared" si="17"/>
        <v>0</v>
      </c>
      <c r="Q48" s="601">
        <f t="shared" si="18"/>
        <v>0</v>
      </c>
      <c r="R48" s="603">
        <f t="shared" si="19"/>
        <v>0</v>
      </c>
      <c r="S48" s="601">
        <f t="shared" si="20"/>
        <v>0</v>
      </c>
      <c r="T48" s="604">
        <f t="shared" si="21"/>
        <v>0</v>
      </c>
      <c r="U48" s="427">
        <f t="shared" si="22"/>
        <v>181</v>
      </c>
      <c r="V48" s="429">
        <f t="shared" si="23"/>
        <v>70</v>
      </c>
      <c r="W48" s="31">
        <f>'t1'!M46</f>
        <v>4</v>
      </c>
      <c r="AH48" s="209">
        <v>93</v>
      </c>
      <c r="AI48" s="210">
        <v>29</v>
      </c>
      <c r="AJ48" s="209">
        <v>69</v>
      </c>
      <c r="AK48" s="210">
        <v>39</v>
      </c>
      <c r="AL48" s="209"/>
      <c r="AM48" s="210">
        <v>2</v>
      </c>
      <c r="AN48" s="209">
        <v>17</v>
      </c>
      <c r="AO48" s="210"/>
      <c r="AP48" s="209"/>
      <c r="AQ48" s="210"/>
      <c r="AR48" s="209">
        <v>2</v>
      </c>
      <c r="AS48" s="210"/>
      <c r="AT48" s="209"/>
      <c r="AU48" s="483"/>
      <c r="AV48" s="209"/>
      <c r="AW48" s="483"/>
      <c r="AX48" s="209"/>
      <c r="AY48" s="478"/>
      <c r="AZ48" s="427">
        <f t="shared" si="24"/>
        <v>181</v>
      </c>
      <c r="BA48" s="429">
        <f t="shared" si="25"/>
        <v>70</v>
      </c>
      <c r="BB48" s="31">
        <f>'t1'!AR46</f>
        <v>0</v>
      </c>
    </row>
    <row r="49" spans="1:54" ht="12.75" customHeight="1">
      <c r="A49" s="136" t="str">
        <f>'t1'!A47</f>
        <v>POSIZIONE ECONOMICA B6</v>
      </c>
      <c r="B49" s="157" t="str">
        <f>'t1'!B47</f>
        <v>038000</v>
      </c>
      <c r="C49" s="601">
        <f t="shared" si="4"/>
        <v>0</v>
      </c>
      <c r="D49" s="602">
        <f t="shared" si="5"/>
        <v>0</v>
      </c>
      <c r="E49" s="601">
        <f t="shared" si="6"/>
        <v>0</v>
      </c>
      <c r="F49" s="602">
        <f t="shared" si="7"/>
        <v>0</v>
      </c>
      <c r="G49" s="601">
        <f t="shared" si="8"/>
        <v>0</v>
      </c>
      <c r="H49" s="602">
        <f t="shared" si="9"/>
        <v>0</v>
      </c>
      <c r="I49" s="601">
        <f t="shared" si="10"/>
        <v>0</v>
      </c>
      <c r="J49" s="602">
        <f t="shared" si="11"/>
        <v>0</v>
      </c>
      <c r="K49" s="601">
        <f t="shared" si="12"/>
        <v>0</v>
      </c>
      <c r="L49" s="602">
        <f t="shared" si="13"/>
        <v>0</v>
      </c>
      <c r="M49" s="601">
        <f t="shared" si="14"/>
        <v>0</v>
      </c>
      <c r="N49" s="602">
        <f t="shared" si="15"/>
        <v>0</v>
      </c>
      <c r="O49" s="601">
        <f t="shared" si="16"/>
        <v>0</v>
      </c>
      <c r="P49" s="603">
        <f t="shared" si="17"/>
        <v>0</v>
      </c>
      <c r="Q49" s="601">
        <f t="shared" si="18"/>
        <v>0</v>
      </c>
      <c r="R49" s="603">
        <f t="shared" si="19"/>
        <v>0</v>
      </c>
      <c r="S49" s="601">
        <f t="shared" si="20"/>
        <v>0</v>
      </c>
      <c r="T49" s="604">
        <f t="shared" si="21"/>
        <v>0</v>
      </c>
      <c r="U49" s="427">
        <f t="shared" si="22"/>
        <v>0</v>
      </c>
      <c r="V49" s="429">
        <f t="shared" si="23"/>
        <v>0</v>
      </c>
      <c r="W49" s="31">
        <f>'t1'!M47</f>
        <v>0</v>
      </c>
      <c r="AH49" s="209"/>
      <c r="AI49" s="210"/>
      <c r="AJ49" s="209"/>
      <c r="AK49" s="210"/>
      <c r="AL49" s="209"/>
      <c r="AM49" s="210"/>
      <c r="AN49" s="209"/>
      <c r="AO49" s="210"/>
      <c r="AP49" s="209"/>
      <c r="AQ49" s="210"/>
      <c r="AR49" s="209"/>
      <c r="AS49" s="210"/>
      <c r="AT49" s="209"/>
      <c r="AU49" s="483"/>
      <c r="AV49" s="209"/>
      <c r="AW49" s="483"/>
      <c r="AX49" s="209"/>
      <c r="AY49" s="478"/>
      <c r="AZ49" s="427">
        <f t="shared" si="24"/>
        <v>0</v>
      </c>
      <c r="BA49" s="429">
        <f t="shared" si="25"/>
        <v>0</v>
      </c>
      <c r="BB49" s="31">
        <f>'t1'!AR47</f>
        <v>0</v>
      </c>
    </row>
    <row r="50" spans="1:54" ht="12.75" customHeight="1">
      <c r="A50" s="136" t="str">
        <f>'t1'!A48</f>
        <v>POSIZIONE ECONOMICA B5</v>
      </c>
      <c r="B50" s="157" t="str">
        <f>'t1'!B48</f>
        <v>037000</v>
      </c>
      <c r="C50" s="601">
        <f t="shared" si="4"/>
        <v>0</v>
      </c>
      <c r="D50" s="602">
        <f t="shared" si="5"/>
        <v>0</v>
      </c>
      <c r="E50" s="601">
        <f t="shared" si="6"/>
        <v>0</v>
      </c>
      <c r="F50" s="602">
        <f t="shared" si="7"/>
        <v>0</v>
      </c>
      <c r="G50" s="601">
        <f t="shared" si="8"/>
        <v>0</v>
      </c>
      <c r="H50" s="602">
        <f t="shared" si="9"/>
        <v>0</v>
      </c>
      <c r="I50" s="601">
        <f t="shared" si="10"/>
        <v>0</v>
      </c>
      <c r="J50" s="602">
        <f t="shared" si="11"/>
        <v>0</v>
      </c>
      <c r="K50" s="601">
        <f t="shared" si="12"/>
        <v>0</v>
      </c>
      <c r="L50" s="602">
        <f t="shared" si="13"/>
        <v>0</v>
      </c>
      <c r="M50" s="601">
        <f t="shared" si="14"/>
        <v>0</v>
      </c>
      <c r="N50" s="602">
        <f t="shared" si="15"/>
        <v>0</v>
      </c>
      <c r="O50" s="601">
        <f t="shared" si="16"/>
        <v>0</v>
      </c>
      <c r="P50" s="603">
        <f t="shared" si="17"/>
        <v>0</v>
      </c>
      <c r="Q50" s="601">
        <f t="shared" si="18"/>
        <v>0</v>
      </c>
      <c r="R50" s="603">
        <f t="shared" si="19"/>
        <v>0</v>
      </c>
      <c r="S50" s="601">
        <f t="shared" si="20"/>
        <v>0</v>
      </c>
      <c r="T50" s="604">
        <f t="shared" si="21"/>
        <v>0</v>
      </c>
      <c r="U50" s="427">
        <f t="shared" si="22"/>
        <v>0</v>
      </c>
      <c r="V50" s="429">
        <f t="shared" si="23"/>
        <v>0</v>
      </c>
      <c r="W50" s="31">
        <f>'t1'!M48</f>
        <v>0</v>
      </c>
      <c r="AH50" s="209"/>
      <c r="AI50" s="210"/>
      <c r="AJ50" s="209"/>
      <c r="AK50" s="210"/>
      <c r="AL50" s="209"/>
      <c r="AM50" s="210"/>
      <c r="AN50" s="209"/>
      <c r="AO50" s="210"/>
      <c r="AP50" s="209"/>
      <c r="AQ50" s="210"/>
      <c r="AR50" s="209"/>
      <c r="AS50" s="210"/>
      <c r="AT50" s="209"/>
      <c r="AU50" s="483"/>
      <c r="AV50" s="209"/>
      <c r="AW50" s="483"/>
      <c r="AX50" s="209"/>
      <c r="AY50" s="478"/>
      <c r="AZ50" s="427">
        <f t="shared" si="24"/>
        <v>0</v>
      </c>
      <c r="BA50" s="429">
        <f t="shared" si="25"/>
        <v>0</v>
      </c>
      <c r="BB50" s="31">
        <f>'t1'!AR48</f>
        <v>0</v>
      </c>
    </row>
    <row r="51" spans="1:54" ht="12.75" customHeight="1">
      <c r="A51" s="136" t="str">
        <f>'t1'!A49</f>
        <v>POSIZIONE ECONOMICA B4</v>
      </c>
      <c r="B51" s="157" t="str">
        <f>'t1'!B49</f>
        <v>036000</v>
      </c>
      <c r="C51" s="601">
        <f t="shared" si="4"/>
        <v>564</v>
      </c>
      <c r="D51" s="602">
        <f t="shared" si="5"/>
        <v>439</v>
      </c>
      <c r="E51" s="601">
        <f t="shared" si="6"/>
        <v>132</v>
      </c>
      <c r="F51" s="602">
        <f t="shared" si="7"/>
        <v>328</v>
      </c>
      <c r="G51" s="601">
        <f t="shared" si="8"/>
        <v>21</v>
      </c>
      <c r="H51" s="602">
        <f t="shared" si="9"/>
        <v>21</v>
      </c>
      <c r="I51" s="601">
        <f t="shared" si="10"/>
        <v>42</v>
      </c>
      <c r="J51" s="602">
        <f t="shared" si="11"/>
        <v>48</v>
      </c>
      <c r="K51" s="601">
        <f t="shared" si="12"/>
        <v>0</v>
      </c>
      <c r="L51" s="602">
        <f t="shared" si="13"/>
        <v>0</v>
      </c>
      <c r="M51" s="601">
        <f t="shared" si="14"/>
        <v>4</v>
      </c>
      <c r="N51" s="602">
        <f t="shared" si="15"/>
        <v>3</v>
      </c>
      <c r="O51" s="601">
        <f t="shared" si="16"/>
        <v>0</v>
      </c>
      <c r="P51" s="603">
        <f t="shared" si="17"/>
        <v>0</v>
      </c>
      <c r="Q51" s="601">
        <f t="shared" si="18"/>
        <v>0</v>
      </c>
      <c r="R51" s="603">
        <f t="shared" si="19"/>
        <v>45</v>
      </c>
      <c r="S51" s="601">
        <f t="shared" si="20"/>
        <v>0</v>
      </c>
      <c r="T51" s="604">
        <f t="shared" si="21"/>
        <v>0</v>
      </c>
      <c r="U51" s="427">
        <f t="shared" si="22"/>
        <v>763</v>
      </c>
      <c r="V51" s="429">
        <f t="shared" si="23"/>
        <v>884</v>
      </c>
      <c r="W51" s="31">
        <f>'t1'!M49</f>
        <v>33</v>
      </c>
      <c r="AH51" s="209">
        <v>564</v>
      </c>
      <c r="AI51" s="210">
        <v>439</v>
      </c>
      <c r="AJ51" s="209">
        <v>132</v>
      </c>
      <c r="AK51" s="210">
        <v>328</v>
      </c>
      <c r="AL51" s="209">
        <v>21</v>
      </c>
      <c r="AM51" s="210">
        <v>21</v>
      </c>
      <c r="AN51" s="209">
        <v>42</v>
      </c>
      <c r="AO51" s="210">
        <v>48</v>
      </c>
      <c r="AP51" s="209"/>
      <c r="AQ51" s="210"/>
      <c r="AR51" s="209">
        <v>4</v>
      </c>
      <c r="AS51" s="210">
        <v>3</v>
      </c>
      <c r="AT51" s="209"/>
      <c r="AU51" s="483"/>
      <c r="AV51" s="209"/>
      <c r="AW51" s="483">
        <v>45</v>
      </c>
      <c r="AX51" s="209"/>
      <c r="AY51" s="478"/>
      <c r="AZ51" s="427">
        <f t="shared" si="24"/>
        <v>763</v>
      </c>
      <c r="BA51" s="429">
        <f t="shared" si="25"/>
        <v>884</v>
      </c>
      <c r="BB51" s="31">
        <f>'t1'!AR49</f>
        <v>0</v>
      </c>
    </row>
    <row r="52" spans="1:54" ht="12.75" customHeight="1">
      <c r="A52" s="136" t="str">
        <f>'t1'!A50</f>
        <v>POSIZIONE ECONOMICA B3</v>
      </c>
      <c r="B52" s="157" t="str">
        <f>'t1'!B50</f>
        <v>034000</v>
      </c>
      <c r="C52" s="601">
        <f t="shared" si="4"/>
        <v>0</v>
      </c>
      <c r="D52" s="602">
        <f t="shared" si="5"/>
        <v>0</v>
      </c>
      <c r="E52" s="601">
        <f t="shared" si="6"/>
        <v>0</v>
      </c>
      <c r="F52" s="602">
        <f t="shared" si="7"/>
        <v>0</v>
      </c>
      <c r="G52" s="601">
        <f t="shared" si="8"/>
        <v>0</v>
      </c>
      <c r="H52" s="602">
        <f t="shared" si="9"/>
        <v>0</v>
      </c>
      <c r="I52" s="601">
        <f t="shared" si="10"/>
        <v>0</v>
      </c>
      <c r="J52" s="602">
        <f t="shared" si="11"/>
        <v>0</v>
      </c>
      <c r="K52" s="601">
        <f t="shared" si="12"/>
        <v>0</v>
      </c>
      <c r="L52" s="602">
        <f t="shared" si="13"/>
        <v>0</v>
      </c>
      <c r="M52" s="601">
        <f t="shared" si="14"/>
        <v>0</v>
      </c>
      <c r="N52" s="602">
        <f t="shared" si="15"/>
        <v>0</v>
      </c>
      <c r="O52" s="601">
        <f t="shared" si="16"/>
        <v>0</v>
      </c>
      <c r="P52" s="603">
        <f t="shared" si="17"/>
        <v>0</v>
      </c>
      <c r="Q52" s="601">
        <f t="shared" si="18"/>
        <v>0</v>
      </c>
      <c r="R52" s="603">
        <f t="shared" si="19"/>
        <v>0</v>
      </c>
      <c r="S52" s="601">
        <f t="shared" si="20"/>
        <v>0</v>
      </c>
      <c r="T52" s="604">
        <f t="shared" si="21"/>
        <v>0</v>
      </c>
      <c r="U52" s="427">
        <f t="shared" si="22"/>
        <v>0</v>
      </c>
      <c r="V52" s="429">
        <f t="shared" si="23"/>
        <v>0</v>
      </c>
      <c r="W52" s="31">
        <f>'t1'!M50</f>
        <v>0</v>
      </c>
      <c r="AH52" s="209"/>
      <c r="AI52" s="210"/>
      <c r="AJ52" s="209"/>
      <c r="AK52" s="210"/>
      <c r="AL52" s="209"/>
      <c r="AM52" s="210"/>
      <c r="AN52" s="209"/>
      <c r="AO52" s="210"/>
      <c r="AP52" s="209"/>
      <c r="AQ52" s="210"/>
      <c r="AR52" s="209"/>
      <c r="AS52" s="210"/>
      <c r="AT52" s="209"/>
      <c r="AU52" s="483"/>
      <c r="AV52" s="209"/>
      <c r="AW52" s="483"/>
      <c r="AX52" s="209"/>
      <c r="AY52" s="478"/>
      <c r="AZ52" s="427">
        <f t="shared" si="24"/>
        <v>0</v>
      </c>
      <c r="BA52" s="429">
        <f t="shared" si="25"/>
        <v>0</v>
      </c>
      <c r="BB52" s="31">
        <f>'t1'!AR50</f>
        <v>0</v>
      </c>
    </row>
    <row r="53" spans="1:54" ht="12.75" customHeight="1">
      <c r="A53" s="136" t="str">
        <f>'t1'!A51</f>
        <v>POSIZIONE ECONOMICA B2</v>
      </c>
      <c r="B53" s="157" t="str">
        <f>'t1'!B51</f>
        <v>032000</v>
      </c>
      <c r="C53" s="601">
        <f t="shared" si="4"/>
        <v>0</v>
      </c>
      <c r="D53" s="602">
        <f t="shared" si="5"/>
        <v>0</v>
      </c>
      <c r="E53" s="601">
        <f t="shared" si="6"/>
        <v>0</v>
      </c>
      <c r="F53" s="602">
        <f t="shared" si="7"/>
        <v>0</v>
      </c>
      <c r="G53" s="601">
        <f t="shared" si="8"/>
        <v>0</v>
      </c>
      <c r="H53" s="602">
        <f t="shared" si="9"/>
        <v>0</v>
      </c>
      <c r="I53" s="601">
        <f t="shared" si="10"/>
        <v>0</v>
      </c>
      <c r="J53" s="602">
        <f t="shared" si="11"/>
        <v>0</v>
      </c>
      <c r="K53" s="601">
        <f t="shared" si="12"/>
        <v>0</v>
      </c>
      <c r="L53" s="602">
        <f t="shared" si="13"/>
        <v>0</v>
      </c>
      <c r="M53" s="601">
        <f t="shared" si="14"/>
        <v>0</v>
      </c>
      <c r="N53" s="602">
        <f t="shared" si="15"/>
        <v>0</v>
      </c>
      <c r="O53" s="601">
        <f t="shared" si="16"/>
        <v>0</v>
      </c>
      <c r="P53" s="603">
        <f t="shared" si="17"/>
        <v>0</v>
      </c>
      <c r="Q53" s="601">
        <f t="shared" si="18"/>
        <v>0</v>
      </c>
      <c r="R53" s="603">
        <f t="shared" si="19"/>
        <v>0</v>
      </c>
      <c r="S53" s="601">
        <f t="shared" si="20"/>
        <v>0</v>
      </c>
      <c r="T53" s="604">
        <f t="shared" si="21"/>
        <v>0</v>
      </c>
      <c r="U53" s="427">
        <f t="shared" si="22"/>
        <v>0</v>
      </c>
      <c r="V53" s="429">
        <f t="shared" si="23"/>
        <v>0</v>
      </c>
      <c r="W53" s="31">
        <f>'t1'!M51</f>
        <v>0</v>
      </c>
      <c r="AH53" s="209"/>
      <c r="AI53" s="210"/>
      <c r="AJ53" s="209"/>
      <c r="AK53" s="210"/>
      <c r="AL53" s="209"/>
      <c r="AM53" s="210"/>
      <c r="AN53" s="209"/>
      <c r="AO53" s="210"/>
      <c r="AP53" s="209"/>
      <c r="AQ53" s="210"/>
      <c r="AR53" s="209"/>
      <c r="AS53" s="210"/>
      <c r="AT53" s="209"/>
      <c r="AU53" s="483"/>
      <c r="AV53" s="209"/>
      <c r="AW53" s="483"/>
      <c r="AX53" s="209"/>
      <c r="AY53" s="478"/>
      <c r="AZ53" s="427">
        <f t="shared" si="24"/>
        <v>0</v>
      </c>
      <c r="BA53" s="429">
        <f t="shared" si="25"/>
        <v>0</v>
      </c>
      <c r="BB53" s="31">
        <f>'t1'!AR51</f>
        <v>0</v>
      </c>
    </row>
    <row r="54" spans="1:54" ht="12.75" customHeight="1">
      <c r="A54" s="136" t="str">
        <f>'t1'!A52</f>
        <v>POSIZIONE ECONOMICA B1</v>
      </c>
      <c r="B54" s="157" t="str">
        <f>'t1'!B52</f>
        <v>030000</v>
      </c>
      <c r="C54" s="601">
        <f t="shared" si="4"/>
        <v>0</v>
      </c>
      <c r="D54" s="602">
        <f t="shared" si="5"/>
        <v>0</v>
      </c>
      <c r="E54" s="601">
        <f t="shared" si="6"/>
        <v>0</v>
      </c>
      <c r="F54" s="602">
        <f t="shared" si="7"/>
        <v>0</v>
      </c>
      <c r="G54" s="601">
        <f t="shared" si="8"/>
        <v>0</v>
      </c>
      <c r="H54" s="602">
        <f t="shared" si="9"/>
        <v>0</v>
      </c>
      <c r="I54" s="601">
        <f t="shared" si="10"/>
        <v>0</v>
      </c>
      <c r="J54" s="602">
        <f t="shared" si="11"/>
        <v>0</v>
      </c>
      <c r="K54" s="601">
        <f t="shared" si="12"/>
        <v>0</v>
      </c>
      <c r="L54" s="602">
        <f t="shared" si="13"/>
        <v>0</v>
      </c>
      <c r="M54" s="601">
        <f t="shared" si="14"/>
        <v>0</v>
      </c>
      <c r="N54" s="602">
        <f t="shared" si="15"/>
        <v>0</v>
      </c>
      <c r="O54" s="601">
        <f t="shared" si="16"/>
        <v>0</v>
      </c>
      <c r="P54" s="603">
        <f t="shared" si="17"/>
        <v>0</v>
      </c>
      <c r="Q54" s="601">
        <f t="shared" si="18"/>
        <v>0</v>
      </c>
      <c r="R54" s="603">
        <f t="shared" si="19"/>
        <v>0</v>
      </c>
      <c r="S54" s="601">
        <f t="shared" si="20"/>
        <v>0</v>
      </c>
      <c r="T54" s="604">
        <f t="shared" si="21"/>
        <v>0</v>
      </c>
      <c r="U54" s="427">
        <f t="shared" si="22"/>
        <v>0</v>
      </c>
      <c r="V54" s="429">
        <f t="shared" si="23"/>
        <v>0</v>
      </c>
      <c r="W54" s="31">
        <f>'t1'!M52</f>
        <v>0</v>
      </c>
      <c r="AH54" s="209"/>
      <c r="AI54" s="210"/>
      <c r="AJ54" s="209"/>
      <c r="AK54" s="210"/>
      <c r="AL54" s="209"/>
      <c r="AM54" s="210"/>
      <c r="AN54" s="209"/>
      <c r="AO54" s="210"/>
      <c r="AP54" s="209"/>
      <c r="AQ54" s="210"/>
      <c r="AR54" s="209"/>
      <c r="AS54" s="210"/>
      <c r="AT54" s="209"/>
      <c r="AU54" s="483"/>
      <c r="AV54" s="209"/>
      <c r="AW54" s="483"/>
      <c r="AX54" s="209"/>
      <c r="AY54" s="478"/>
      <c r="AZ54" s="427">
        <f t="shared" si="24"/>
        <v>0</v>
      </c>
      <c r="BA54" s="429">
        <f t="shared" si="25"/>
        <v>0</v>
      </c>
      <c r="BB54" s="31">
        <f>'t1'!AR52</f>
        <v>0</v>
      </c>
    </row>
    <row r="55" spans="1:54" ht="12.75" customHeight="1">
      <c r="A55" s="136" t="str">
        <f>'t1'!A53</f>
        <v>POSIZIONE ECONOMICA B5 CORPO FORESTALE</v>
      </c>
      <c r="B55" s="157" t="str">
        <f>'t1'!B53</f>
        <v>037CF0</v>
      </c>
      <c r="C55" s="601">
        <f t="shared" si="4"/>
        <v>0</v>
      </c>
      <c r="D55" s="602">
        <f t="shared" si="5"/>
        <v>0</v>
      </c>
      <c r="E55" s="601">
        <f t="shared" si="6"/>
        <v>0</v>
      </c>
      <c r="F55" s="602">
        <f t="shared" si="7"/>
        <v>0</v>
      </c>
      <c r="G55" s="601">
        <f t="shared" si="8"/>
        <v>0</v>
      </c>
      <c r="H55" s="602">
        <f t="shared" si="9"/>
        <v>0</v>
      </c>
      <c r="I55" s="601">
        <f t="shared" si="10"/>
        <v>0</v>
      </c>
      <c r="J55" s="602">
        <f t="shared" si="11"/>
        <v>0</v>
      </c>
      <c r="K55" s="601">
        <f t="shared" si="12"/>
        <v>0</v>
      </c>
      <c r="L55" s="602">
        <f t="shared" si="13"/>
        <v>0</v>
      </c>
      <c r="M55" s="601">
        <f t="shared" si="14"/>
        <v>0</v>
      </c>
      <c r="N55" s="602">
        <f t="shared" si="15"/>
        <v>0</v>
      </c>
      <c r="O55" s="601">
        <f t="shared" si="16"/>
        <v>0</v>
      </c>
      <c r="P55" s="603">
        <f t="shared" si="17"/>
        <v>0</v>
      </c>
      <c r="Q55" s="601">
        <f t="shared" si="18"/>
        <v>0</v>
      </c>
      <c r="R55" s="603">
        <f t="shared" si="19"/>
        <v>0</v>
      </c>
      <c r="S55" s="601">
        <f t="shared" si="20"/>
        <v>0</v>
      </c>
      <c r="T55" s="604">
        <f t="shared" si="21"/>
        <v>0</v>
      </c>
      <c r="U55" s="427">
        <f t="shared" si="22"/>
        <v>0</v>
      </c>
      <c r="V55" s="429">
        <f t="shared" si="23"/>
        <v>0</v>
      </c>
      <c r="W55" s="31">
        <f>'t1'!M53</f>
        <v>0</v>
      </c>
      <c r="AH55" s="209"/>
      <c r="AI55" s="210"/>
      <c r="AJ55" s="209"/>
      <c r="AK55" s="210"/>
      <c r="AL55" s="209"/>
      <c r="AM55" s="210"/>
      <c r="AN55" s="209"/>
      <c r="AO55" s="210"/>
      <c r="AP55" s="209"/>
      <c r="AQ55" s="210"/>
      <c r="AR55" s="209"/>
      <c r="AS55" s="210"/>
      <c r="AT55" s="209"/>
      <c r="AU55" s="483"/>
      <c r="AV55" s="209"/>
      <c r="AW55" s="483"/>
      <c r="AX55" s="209"/>
      <c r="AY55" s="478"/>
      <c r="AZ55" s="427">
        <f t="shared" si="24"/>
        <v>0</v>
      </c>
      <c r="BA55" s="429">
        <f t="shared" si="25"/>
        <v>0</v>
      </c>
      <c r="BB55" s="31">
        <f>'t1'!AR53</f>
        <v>0</v>
      </c>
    </row>
    <row r="56" spans="1:54" ht="12.75" customHeight="1">
      <c r="A56" s="136" t="str">
        <f>'t1'!A54</f>
        <v>POSIZIONE ECONOMICA B4 CORPO FORESTALE</v>
      </c>
      <c r="B56" s="157" t="str">
        <f>'t1'!B54</f>
        <v>036CF0</v>
      </c>
      <c r="C56" s="601">
        <f t="shared" si="4"/>
        <v>0</v>
      </c>
      <c r="D56" s="602">
        <f t="shared" si="5"/>
        <v>0</v>
      </c>
      <c r="E56" s="601">
        <f t="shared" si="6"/>
        <v>0</v>
      </c>
      <c r="F56" s="602">
        <f t="shared" si="7"/>
        <v>0</v>
      </c>
      <c r="G56" s="601">
        <f t="shared" si="8"/>
        <v>0</v>
      </c>
      <c r="H56" s="602">
        <f t="shared" si="9"/>
        <v>0</v>
      </c>
      <c r="I56" s="601">
        <f t="shared" si="10"/>
        <v>0</v>
      </c>
      <c r="J56" s="602">
        <f t="shared" si="11"/>
        <v>0</v>
      </c>
      <c r="K56" s="601">
        <f t="shared" si="12"/>
        <v>0</v>
      </c>
      <c r="L56" s="602">
        <f t="shared" si="13"/>
        <v>0</v>
      </c>
      <c r="M56" s="601">
        <f t="shared" si="14"/>
        <v>0</v>
      </c>
      <c r="N56" s="602">
        <f t="shared" si="15"/>
        <v>0</v>
      </c>
      <c r="O56" s="601">
        <f t="shared" si="16"/>
        <v>0</v>
      </c>
      <c r="P56" s="603">
        <f t="shared" si="17"/>
        <v>0</v>
      </c>
      <c r="Q56" s="601">
        <f t="shared" si="18"/>
        <v>0</v>
      </c>
      <c r="R56" s="603">
        <f t="shared" si="19"/>
        <v>0</v>
      </c>
      <c r="S56" s="601">
        <f t="shared" si="20"/>
        <v>0</v>
      </c>
      <c r="T56" s="604">
        <f t="shared" si="21"/>
        <v>0</v>
      </c>
      <c r="U56" s="427">
        <f t="shared" si="22"/>
        <v>0</v>
      </c>
      <c r="V56" s="429">
        <f t="shared" si="23"/>
        <v>0</v>
      </c>
      <c r="W56" s="31">
        <f>'t1'!M54</f>
        <v>0</v>
      </c>
      <c r="AH56" s="209"/>
      <c r="AI56" s="210"/>
      <c r="AJ56" s="209"/>
      <c r="AK56" s="210"/>
      <c r="AL56" s="209"/>
      <c r="AM56" s="210"/>
      <c r="AN56" s="209"/>
      <c r="AO56" s="210"/>
      <c r="AP56" s="209"/>
      <c r="AQ56" s="210"/>
      <c r="AR56" s="209"/>
      <c r="AS56" s="210"/>
      <c r="AT56" s="209"/>
      <c r="AU56" s="483"/>
      <c r="AV56" s="209"/>
      <c r="AW56" s="483"/>
      <c r="AX56" s="209"/>
      <c r="AY56" s="478"/>
      <c r="AZ56" s="427">
        <f t="shared" si="24"/>
        <v>0</v>
      </c>
      <c r="BA56" s="429">
        <f t="shared" si="25"/>
        <v>0</v>
      </c>
      <c r="BB56" s="31">
        <f>'t1'!AR54</f>
        <v>0</v>
      </c>
    </row>
    <row r="57" spans="1:54" ht="12.75" customHeight="1">
      <c r="A57" s="136" t="str">
        <f>'t1'!A55</f>
        <v>POSIZIONE ECONOMICA B3 CORPO FORESTALE</v>
      </c>
      <c r="B57" s="157" t="str">
        <f>'t1'!B55</f>
        <v>034CF0</v>
      </c>
      <c r="C57" s="601">
        <f t="shared" si="4"/>
        <v>0</v>
      </c>
      <c r="D57" s="602">
        <f t="shared" si="5"/>
        <v>0</v>
      </c>
      <c r="E57" s="601">
        <f t="shared" si="6"/>
        <v>0</v>
      </c>
      <c r="F57" s="602">
        <f t="shared" si="7"/>
        <v>0</v>
      </c>
      <c r="G57" s="601">
        <f t="shared" si="8"/>
        <v>0</v>
      </c>
      <c r="H57" s="602">
        <f t="shared" si="9"/>
        <v>0</v>
      </c>
      <c r="I57" s="601">
        <f t="shared" si="10"/>
        <v>0</v>
      </c>
      <c r="J57" s="602">
        <f t="shared" si="11"/>
        <v>0</v>
      </c>
      <c r="K57" s="601">
        <f t="shared" si="12"/>
        <v>0</v>
      </c>
      <c r="L57" s="602">
        <f t="shared" si="13"/>
        <v>0</v>
      </c>
      <c r="M57" s="601">
        <f t="shared" si="14"/>
        <v>0</v>
      </c>
      <c r="N57" s="602">
        <f t="shared" si="15"/>
        <v>0</v>
      </c>
      <c r="O57" s="601">
        <f t="shared" si="16"/>
        <v>0</v>
      </c>
      <c r="P57" s="603">
        <f t="shared" si="17"/>
        <v>0</v>
      </c>
      <c r="Q57" s="601">
        <f t="shared" si="18"/>
        <v>0</v>
      </c>
      <c r="R57" s="603">
        <f t="shared" si="19"/>
        <v>0</v>
      </c>
      <c r="S57" s="601">
        <f t="shared" si="20"/>
        <v>0</v>
      </c>
      <c r="T57" s="604">
        <f t="shared" si="21"/>
        <v>0</v>
      </c>
      <c r="U57" s="427">
        <f t="shared" si="22"/>
        <v>0</v>
      </c>
      <c r="V57" s="429">
        <f t="shared" si="23"/>
        <v>0</v>
      </c>
      <c r="W57" s="31">
        <f>'t1'!M55</f>
        <v>0</v>
      </c>
      <c r="AH57" s="209"/>
      <c r="AI57" s="210"/>
      <c r="AJ57" s="209"/>
      <c r="AK57" s="210"/>
      <c r="AL57" s="209"/>
      <c r="AM57" s="210"/>
      <c r="AN57" s="209"/>
      <c r="AO57" s="210"/>
      <c r="AP57" s="209"/>
      <c r="AQ57" s="210"/>
      <c r="AR57" s="209"/>
      <c r="AS57" s="210"/>
      <c r="AT57" s="209"/>
      <c r="AU57" s="483"/>
      <c r="AV57" s="209"/>
      <c r="AW57" s="483"/>
      <c r="AX57" s="209"/>
      <c r="AY57" s="478"/>
      <c r="AZ57" s="427">
        <f t="shared" si="24"/>
        <v>0</v>
      </c>
      <c r="BA57" s="429">
        <f t="shared" si="25"/>
        <v>0</v>
      </c>
      <c r="BB57" s="31">
        <f>'t1'!AR55</f>
        <v>0</v>
      </c>
    </row>
    <row r="58" spans="1:54" ht="12.75" customHeight="1">
      <c r="A58" s="136" t="str">
        <f>'t1'!A56</f>
        <v>POSIZIONE ECONOMICA B2 CORPO FORESTALE</v>
      </c>
      <c r="B58" s="157" t="str">
        <f>'t1'!B56</f>
        <v>032CF0</v>
      </c>
      <c r="C58" s="601">
        <f t="shared" si="4"/>
        <v>0</v>
      </c>
      <c r="D58" s="602">
        <f t="shared" si="5"/>
        <v>0</v>
      </c>
      <c r="E58" s="601">
        <f t="shared" si="6"/>
        <v>0</v>
      </c>
      <c r="F58" s="602">
        <f t="shared" si="7"/>
        <v>0</v>
      </c>
      <c r="G58" s="601">
        <f t="shared" si="8"/>
        <v>0</v>
      </c>
      <c r="H58" s="602">
        <f t="shared" si="9"/>
        <v>0</v>
      </c>
      <c r="I58" s="601">
        <f t="shared" si="10"/>
        <v>0</v>
      </c>
      <c r="J58" s="602">
        <f t="shared" si="11"/>
        <v>0</v>
      </c>
      <c r="K58" s="601">
        <f t="shared" si="12"/>
        <v>0</v>
      </c>
      <c r="L58" s="602">
        <f t="shared" si="13"/>
        <v>0</v>
      </c>
      <c r="M58" s="601">
        <f t="shared" si="14"/>
        <v>0</v>
      </c>
      <c r="N58" s="602">
        <f t="shared" si="15"/>
        <v>0</v>
      </c>
      <c r="O58" s="601">
        <f t="shared" si="16"/>
        <v>0</v>
      </c>
      <c r="P58" s="603">
        <f t="shared" si="17"/>
        <v>0</v>
      </c>
      <c r="Q58" s="601">
        <f t="shared" si="18"/>
        <v>0</v>
      </c>
      <c r="R58" s="603">
        <f t="shared" si="19"/>
        <v>0</v>
      </c>
      <c r="S58" s="601">
        <f t="shared" si="20"/>
        <v>0</v>
      </c>
      <c r="T58" s="604">
        <f t="shared" si="21"/>
        <v>0</v>
      </c>
      <c r="U58" s="427">
        <f t="shared" si="22"/>
        <v>0</v>
      </c>
      <c r="V58" s="429">
        <f t="shared" si="23"/>
        <v>0</v>
      </c>
      <c r="W58" s="31">
        <f>'t1'!M56</f>
        <v>0</v>
      </c>
      <c r="AH58" s="209"/>
      <c r="AI58" s="210"/>
      <c r="AJ58" s="209"/>
      <c r="AK58" s="210"/>
      <c r="AL58" s="209"/>
      <c r="AM58" s="210"/>
      <c r="AN58" s="209"/>
      <c r="AO58" s="210"/>
      <c r="AP58" s="209"/>
      <c r="AQ58" s="210"/>
      <c r="AR58" s="209"/>
      <c r="AS58" s="210"/>
      <c r="AT58" s="209"/>
      <c r="AU58" s="483"/>
      <c r="AV58" s="209"/>
      <c r="AW58" s="483"/>
      <c r="AX58" s="209"/>
      <c r="AY58" s="478"/>
      <c r="AZ58" s="427">
        <f t="shared" si="24"/>
        <v>0</v>
      </c>
      <c r="BA58" s="429">
        <f t="shared" si="25"/>
        <v>0</v>
      </c>
      <c r="BB58" s="31">
        <f>'t1'!AR56</f>
        <v>0</v>
      </c>
    </row>
    <row r="59" spans="1:54" ht="12.75" customHeight="1">
      <c r="A59" s="136" t="str">
        <f>'t1'!A57</f>
        <v>POSIZIONE ECONOMICA B1 CORPO FORESTALE</v>
      </c>
      <c r="B59" s="157" t="str">
        <f>'t1'!B57</f>
        <v>030CF0</v>
      </c>
      <c r="C59" s="601">
        <f t="shared" si="4"/>
        <v>0</v>
      </c>
      <c r="D59" s="602">
        <f t="shared" si="5"/>
        <v>0</v>
      </c>
      <c r="E59" s="601">
        <f t="shared" si="6"/>
        <v>0</v>
      </c>
      <c r="F59" s="602">
        <f t="shared" si="7"/>
        <v>0</v>
      </c>
      <c r="G59" s="601">
        <f t="shared" si="8"/>
        <v>0</v>
      </c>
      <c r="H59" s="602">
        <f t="shared" si="9"/>
        <v>0</v>
      </c>
      <c r="I59" s="601">
        <f t="shared" si="10"/>
        <v>0</v>
      </c>
      <c r="J59" s="602">
        <f t="shared" si="11"/>
        <v>0</v>
      </c>
      <c r="K59" s="601">
        <f t="shared" si="12"/>
        <v>0</v>
      </c>
      <c r="L59" s="602">
        <f t="shared" si="13"/>
        <v>0</v>
      </c>
      <c r="M59" s="601">
        <f t="shared" si="14"/>
        <v>0</v>
      </c>
      <c r="N59" s="602">
        <f t="shared" si="15"/>
        <v>0</v>
      </c>
      <c r="O59" s="601">
        <f t="shared" si="16"/>
        <v>0</v>
      </c>
      <c r="P59" s="603">
        <f t="shared" si="17"/>
        <v>0</v>
      </c>
      <c r="Q59" s="601">
        <f t="shared" si="18"/>
        <v>0</v>
      </c>
      <c r="R59" s="603">
        <f t="shared" si="19"/>
        <v>0</v>
      </c>
      <c r="S59" s="601">
        <f t="shared" si="20"/>
        <v>0</v>
      </c>
      <c r="T59" s="604">
        <f t="shared" si="21"/>
        <v>0</v>
      </c>
      <c r="U59" s="427">
        <f t="shared" si="22"/>
        <v>0</v>
      </c>
      <c r="V59" s="429">
        <f t="shared" si="23"/>
        <v>0</v>
      </c>
      <c r="W59" s="31">
        <f>'t1'!M57</f>
        <v>0</v>
      </c>
      <c r="AH59" s="209"/>
      <c r="AI59" s="210"/>
      <c r="AJ59" s="209"/>
      <c r="AK59" s="210"/>
      <c r="AL59" s="209"/>
      <c r="AM59" s="210"/>
      <c r="AN59" s="209"/>
      <c r="AO59" s="210"/>
      <c r="AP59" s="209"/>
      <c r="AQ59" s="210"/>
      <c r="AR59" s="209"/>
      <c r="AS59" s="210"/>
      <c r="AT59" s="209"/>
      <c r="AU59" s="483"/>
      <c r="AV59" s="209"/>
      <c r="AW59" s="483"/>
      <c r="AX59" s="209"/>
      <c r="AY59" s="478"/>
      <c r="AZ59" s="427">
        <f t="shared" si="24"/>
        <v>0</v>
      </c>
      <c r="BA59" s="429">
        <f t="shared" si="25"/>
        <v>0</v>
      </c>
      <c r="BB59" s="31">
        <f>'t1'!AR57</f>
        <v>0</v>
      </c>
    </row>
    <row r="60" spans="1:54" ht="12.75" customHeight="1">
      <c r="A60" s="136" t="str">
        <f>'t1'!A58</f>
        <v>POSIZIONE ECONOMICA A6</v>
      </c>
      <c r="B60" s="157" t="str">
        <f>'t1'!B58</f>
        <v>0A6000</v>
      </c>
      <c r="C60" s="601">
        <f t="shared" si="4"/>
        <v>0</v>
      </c>
      <c r="D60" s="602">
        <f t="shared" si="5"/>
        <v>0</v>
      </c>
      <c r="E60" s="601">
        <f t="shared" si="6"/>
        <v>0</v>
      </c>
      <c r="F60" s="602">
        <f t="shared" si="7"/>
        <v>0</v>
      </c>
      <c r="G60" s="601">
        <f t="shared" si="8"/>
        <v>0</v>
      </c>
      <c r="H60" s="602">
        <f t="shared" si="9"/>
        <v>0</v>
      </c>
      <c r="I60" s="601">
        <f t="shared" si="10"/>
        <v>0</v>
      </c>
      <c r="J60" s="602">
        <f t="shared" si="11"/>
        <v>0</v>
      </c>
      <c r="K60" s="601">
        <f t="shared" si="12"/>
        <v>0</v>
      </c>
      <c r="L60" s="602">
        <f t="shared" si="13"/>
        <v>0</v>
      </c>
      <c r="M60" s="601">
        <f t="shared" si="14"/>
        <v>0</v>
      </c>
      <c r="N60" s="602">
        <f t="shared" si="15"/>
        <v>0</v>
      </c>
      <c r="O60" s="601">
        <f t="shared" si="16"/>
        <v>0</v>
      </c>
      <c r="P60" s="603">
        <f t="shared" si="17"/>
        <v>0</v>
      </c>
      <c r="Q60" s="601">
        <f t="shared" si="18"/>
        <v>0</v>
      </c>
      <c r="R60" s="603">
        <f t="shared" si="19"/>
        <v>0</v>
      </c>
      <c r="S60" s="601">
        <f t="shared" si="20"/>
        <v>0</v>
      </c>
      <c r="T60" s="604">
        <f t="shared" si="21"/>
        <v>0</v>
      </c>
      <c r="U60" s="427">
        <f t="shared" si="22"/>
        <v>0</v>
      </c>
      <c r="V60" s="429">
        <f t="shared" si="23"/>
        <v>0</v>
      </c>
      <c r="W60" s="31">
        <f>'t1'!M58</f>
        <v>0</v>
      </c>
      <c r="AH60" s="209"/>
      <c r="AI60" s="210"/>
      <c r="AJ60" s="209"/>
      <c r="AK60" s="210"/>
      <c r="AL60" s="209"/>
      <c r="AM60" s="210"/>
      <c r="AN60" s="209"/>
      <c r="AO60" s="210"/>
      <c r="AP60" s="209"/>
      <c r="AQ60" s="210"/>
      <c r="AR60" s="209"/>
      <c r="AS60" s="210"/>
      <c r="AT60" s="209"/>
      <c r="AU60" s="483"/>
      <c r="AV60" s="209"/>
      <c r="AW60" s="483"/>
      <c r="AX60" s="209"/>
      <c r="AY60" s="478"/>
      <c r="AZ60" s="427">
        <f t="shared" si="24"/>
        <v>0</v>
      </c>
      <c r="BA60" s="429">
        <f t="shared" si="25"/>
        <v>0</v>
      </c>
      <c r="BB60" s="31">
        <f>'t1'!AR58</f>
        <v>0</v>
      </c>
    </row>
    <row r="61" spans="1:54" ht="12.75" customHeight="1">
      <c r="A61" s="136" t="str">
        <f>'t1'!A59</f>
        <v>POSIZIONE ECONOMICA A5</v>
      </c>
      <c r="B61" s="157" t="str">
        <f>'t1'!B59</f>
        <v>0A5000</v>
      </c>
      <c r="C61" s="601">
        <f t="shared" si="4"/>
        <v>0</v>
      </c>
      <c r="D61" s="602">
        <f t="shared" si="5"/>
        <v>0</v>
      </c>
      <c r="E61" s="601">
        <f t="shared" si="6"/>
        <v>0</v>
      </c>
      <c r="F61" s="602">
        <f t="shared" si="7"/>
        <v>0</v>
      </c>
      <c r="G61" s="601">
        <f t="shared" si="8"/>
        <v>0</v>
      </c>
      <c r="H61" s="602">
        <f t="shared" si="9"/>
        <v>0</v>
      </c>
      <c r="I61" s="601">
        <f t="shared" si="10"/>
        <v>0</v>
      </c>
      <c r="J61" s="602">
        <f t="shared" si="11"/>
        <v>0</v>
      </c>
      <c r="K61" s="601">
        <f t="shared" si="12"/>
        <v>0</v>
      </c>
      <c r="L61" s="602">
        <f t="shared" si="13"/>
        <v>0</v>
      </c>
      <c r="M61" s="601">
        <f t="shared" si="14"/>
        <v>0</v>
      </c>
      <c r="N61" s="602">
        <f t="shared" si="15"/>
        <v>0</v>
      </c>
      <c r="O61" s="601">
        <f t="shared" si="16"/>
        <v>0</v>
      </c>
      <c r="P61" s="603">
        <f t="shared" si="17"/>
        <v>0</v>
      </c>
      <c r="Q61" s="601">
        <f t="shared" si="18"/>
        <v>0</v>
      </c>
      <c r="R61" s="603">
        <f t="shared" si="19"/>
        <v>0</v>
      </c>
      <c r="S61" s="601">
        <f t="shared" si="20"/>
        <v>0</v>
      </c>
      <c r="T61" s="604">
        <f t="shared" si="21"/>
        <v>0</v>
      </c>
      <c r="U61" s="427">
        <f t="shared" si="22"/>
        <v>0</v>
      </c>
      <c r="V61" s="429">
        <f t="shared" si="23"/>
        <v>0</v>
      </c>
      <c r="W61" s="31">
        <f>'t1'!M59</f>
        <v>0</v>
      </c>
      <c r="AH61" s="209"/>
      <c r="AI61" s="210"/>
      <c r="AJ61" s="209"/>
      <c r="AK61" s="210"/>
      <c r="AL61" s="209"/>
      <c r="AM61" s="210"/>
      <c r="AN61" s="209"/>
      <c r="AO61" s="210"/>
      <c r="AP61" s="209"/>
      <c r="AQ61" s="210"/>
      <c r="AR61" s="209"/>
      <c r="AS61" s="210"/>
      <c r="AT61" s="209"/>
      <c r="AU61" s="483"/>
      <c r="AV61" s="209"/>
      <c r="AW61" s="483"/>
      <c r="AX61" s="209"/>
      <c r="AY61" s="478"/>
      <c r="AZ61" s="427">
        <f t="shared" si="24"/>
        <v>0</v>
      </c>
      <c r="BA61" s="429">
        <f t="shared" si="25"/>
        <v>0</v>
      </c>
      <c r="BB61" s="31">
        <f>'t1'!AR59</f>
        <v>0</v>
      </c>
    </row>
    <row r="62" spans="1:54" ht="12.75" customHeight="1">
      <c r="A62" s="136" t="str">
        <f>'t1'!A60</f>
        <v>POSIZIONE ECONOMICA A4</v>
      </c>
      <c r="B62" s="157" t="str">
        <f>'t1'!B60</f>
        <v>028000</v>
      </c>
      <c r="C62" s="601">
        <f t="shared" si="4"/>
        <v>0</v>
      </c>
      <c r="D62" s="602">
        <f t="shared" si="5"/>
        <v>0</v>
      </c>
      <c r="E62" s="601">
        <f t="shared" si="6"/>
        <v>0</v>
      </c>
      <c r="F62" s="602">
        <f t="shared" si="7"/>
        <v>0</v>
      </c>
      <c r="G62" s="601">
        <f t="shared" si="8"/>
        <v>0</v>
      </c>
      <c r="H62" s="602">
        <f t="shared" si="9"/>
        <v>0</v>
      </c>
      <c r="I62" s="601">
        <f t="shared" si="10"/>
        <v>0</v>
      </c>
      <c r="J62" s="602">
        <f t="shared" si="11"/>
        <v>0</v>
      </c>
      <c r="K62" s="601">
        <f t="shared" si="12"/>
        <v>0</v>
      </c>
      <c r="L62" s="602">
        <f t="shared" si="13"/>
        <v>0</v>
      </c>
      <c r="M62" s="601">
        <f t="shared" si="14"/>
        <v>0</v>
      </c>
      <c r="N62" s="602">
        <f t="shared" si="15"/>
        <v>0</v>
      </c>
      <c r="O62" s="601">
        <f t="shared" si="16"/>
        <v>0</v>
      </c>
      <c r="P62" s="603">
        <f t="shared" si="17"/>
        <v>0</v>
      </c>
      <c r="Q62" s="601">
        <f t="shared" si="18"/>
        <v>0</v>
      </c>
      <c r="R62" s="603">
        <f t="shared" si="19"/>
        <v>0</v>
      </c>
      <c r="S62" s="601">
        <f t="shared" si="20"/>
        <v>0</v>
      </c>
      <c r="T62" s="604">
        <f t="shared" si="21"/>
        <v>0</v>
      </c>
      <c r="U62" s="427">
        <f t="shared" si="22"/>
        <v>0</v>
      </c>
      <c r="V62" s="429">
        <f t="shared" si="23"/>
        <v>0</v>
      </c>
      <c r="W62" s="31">
        <f>'t1'!M60</f>
        <v>0</v>
      </c>
      <c r="AH62" s="209"/>
      <c r="AI62" s="210"/>
      <c r="AJ62" s="209"/>
      <c r="AK62" s="210"/>
      <c r="AL62" s="209"/>
      <c r="AM62" s="210"/>
      <c r="AN62" s="209"/>
      <c r="AO62" s="210"/>
      <c r="AP62" s="209"/>
      <c r="AQ62" s="210"/>
      <c r="AR62" s="209"/>
      <c r="AS62" s="210"/>
      <c r="AT62" s="209"/>
      <c r="AU62" s="483"/>
      <c r="AV62" s="209"/>
      <c r="AW62" s="483"/>
      <c r="AX62" s="209"/>
      <c r="AY62" s="478"/>
      <c r="AZ62" s="427">
        <f t="shared" si="24"/>
        <v>0</v>
      </c>
      <c r="BA62" s="429">
        <f t="shared" si="25"/>
        <v>0</v>
      </c>
      <c r="BB62" s="31">
        <f>'t1'!AR60</f>
        <v>0</v>
      </c>
    </row>
    <row r="63" spans="1:54" ht="12.75" customHeight="1">
      <c r="A63" s="136" t="str">
        <f>'t1'!A61</f>
        <v>POSIZIONE ECONOMICA A3</v>
      </c>
      <c r="B63" s="157" t="str">
        <f>'t1'!B61</f>
        <v>027000</v>
      </c>
      <c r="C63" s="601">
        <f t="shared" si="4"/>
        <v>0</v>
      </c>
      <c r="D63" s="602">
        <f t="shared" si="5"/>
        <v>0</v>
      </c>
      <c r="E63" s="601">
        <f t="shared" si="6"/>
        <v>0</v>
      </c>
      <c r="F63" s="602">
        <f t="shared" si="7"/>
        <v>0</v>
      </c>
      <c r="G63" s="601">
        <f t="shared" si="8"/>
        <v>0</v>
      </c>
      <c r="H63" s="602">
        <f t="shared" si="9"/>
        <v>0</v>
      </c>
      <c r="I63" s="601">
        <f t="shared" si="10"/>
        <v>0</v>
      </c>
      <c r="J63" s="602">
        <f t="shared" si="11"/>
        <v>0</v>
      </c>
      <c r="K63" s="601">
        <f t="shared" si="12"/>
        <v>0</v>
      </c>
      <c r="L63" s="602">
        <f t="shared" si="13"/>
        <v>0</v>
      </c>
      <c r="M63" s="601">
        <f t="shared" si="14"/>
        <v>0</v>
      </c>
      <c r="N63" s="602">
        <f t="shared" si="15"/>
        <v>0</v>
      </c>
      <c r="O63" s="601">
        <f t="shared" si="16"/>
        <v>0</v>
      </c>
      <c r="P63" s="603">
        <f t="shared" si="17"/>
        <v>0</v>
      </c>
      <c r="Q63" s="601">
        <f t="shared" si="18"/>
        <v>0</v>
      </c>
      <c r="R63" s="603">
        <f t="shared" si="19"/>
        <v>0</v>
      </c>
      <c r="S63" s="601">
        <f t="shared" si="20"/>
        <v>0</v>
      </c>
      <c r="T63" s="604">
        <f t="shared" si="21"/>
        <v>0</v>
      </c>
      <c r="U63" s="427">
        <f t="shared" si="22"/>
        <v>0</v>
      </c>
      <c r="V63" s="429">
        <f t="shared" si="23"/>
        <v>0</v>
      </c>
      <c r="W63" s="31">
        <f>'t1'!M61</f>
        <v>0</v>
      </c>
      <c r="AH63" s="209"/>
      <c r="AI63" s="210"/>
      <c r="AJ63" s="209"/>
      <c r="AK63" s="210"/>
      <c r="AL63" s="209"/>
      <c r="AM63" s="210"/>
      <c r="AN63" s="209"/>
      <c r="AO63" s="210"/>
      <c r="AP63" s="209"/>
      <c r="AQ63" s="210"/>
      <c r="AR63" s="209"/>
      <c r="AS63" s="210"/>
      <c r="AT63" s="209"/>
      <c r="AU63" s="483"/>
      <c r="AV63" s="209"/>
      <c r="AW63" s="483"/>
      <c r="AX63" s="209"/>
      <c r="AY63" s="478"/>
      <c r="AZ63" s="427">
        <f t="shared" si="24"/>
        <v>0</v>
      </c>
      <c r="BA63" s="429">
        <f t="shared" si="25"/>
        <v>0</v>
      </c>
      <c r="BB63" s="31">
        <f>'t1'!AR61</f>
        <v>0</v>
      </c>
    </row>
    <row r="64" spans="1:54" ht="12.75" customHeight="1">
      <c r="A64" s="136" t="str">
        <f>'t1'!A62</f>
        <v>POSIZIONE ECONOMICA A2</v>
      </c>
      <c r="B64" s="157" t="str">
        <f>'t1'!B62</f>
        <v>025000</v>
      </c>
      <c r="C64" s="601">
        <f t="shared" si="4"/>
        <v>0</v>
      </c>
      <c r="D64" s="602">
        <f t="shared" si="5"/>
        <v>0</v>
      </c>
      <c r="E64" s="601">
        <f t="shared" si="6"/>
        <v>0</v>
      </c>
      <c r="F64" s="602">
        <f t="shared" si="7"/>
        <v>0</v>
      </c>
      <c r="G64" s="601">
        <f t="shared" si="8"/>
        <v>0</v>
      </c>
      <c r="H64" s="602">
        <f t="shared" si="9"/>
        <v>0</v>
      </c>
      <c r="I64" s="601">
        <f t="shared" si="10"/>
        <v>0</v>
      </c>
      <c r="J64" s="602">
        <f t="shared" si="11"/>
        <v>0</v>
      </c>
      <c r="K64" s="601">
        <f t="shared" si="12"/>
        <v>0</v>
      </c>
      <c r="L64" s="602">
        <f t="shared" si="13"/>
        <v>0</v>
      </c>
      <c r="M64" s="601">
        <f t="shared" si="14"/>
        <v>0</v>
      </c>
      <c r="N64" s="602">
        <f t="shared" si="15"/>
        <v>0</v>
      </c>
      <c r="O64" s="601">
        <f t="shared" si="16"/>
        <v>0</v>
      </c>
      <c r="P64" s="603">
        <f t="shared" si="17"/>
        <v>0</v>
      </c>
      <c r="Q64" s="601">
        <f t="shared" si="18"/>
        <v>0</v>
      </c>
      <c r="R64" s="603">
        <f t="shared" si="19"/>
        <v>0</v>
      </c>
      <c r="S64" s="601">
        <f t="shared" si="20"/>
        <v>0</v>
      </c>
      <c r="T64" s="604">
        <f t="shared" si="21"/>
        <v>0</v>
      </c>
      <c r="U64" s="427">
        <f t="shared" si="22"/>
        <v>0</v>
      </c>
      <c r="V64" s="429">
        <f t="shared" si="23"/>
        <v>0</v>
      </c>
      <c r="W64" s="31">
        <f>'t1'!M62</f>
        <v>0</v>
      </c>
      <c r="AH64" s="209"/>
      <c r="AI64" s="210"/>
      <c r="AJ64" s="209"/>
      <c r="AK64" s="210"/>
      <c r="AL64" s="209"/>
      <c r="AM64" s="210"/>
      <c r="AN64" s="209"/>
      <c r="AO64" s="210"/>
      <c r="AP64" s="209"/>
      <c r="AQ64" s="210"/>
      <c r="AR64" s="209"/>
      <c r="AS64" s="210"/>
      <c r="AT64" s="209"/>
      <c r="AU64" s="483"/>
      <c r="AV64" s="209"/>
      <c r="AW64" s="483"/>
      <c r="AX64" s="209"/>
      <c r="AY64" s="478"/>
      <c r="AZ64" s="427">
        <f t="shared" si="24"/>
        <v>0</v>
      </c>
      <c r="BA64" s="429">
        <f t="shared" si="25"/>
        <v>0</v>
      </c>
      <c r="BB64" s="31">
        <f>'t1'!AR62</f>
        <v>0</v>
      </c>
    </row>
    <row r="65" spans="1:54" ht="12.75" customHeight="1">
      <c r="A65" s="136" t="str">
        <f>'t1'!A63</f>
        <v>POSIZIONE ECONOMICA A1</v>
      </c>
      <c r="B65" s="157" t="str">
        <f>'t1'!B63</f>
        <v>023000</v>
      </c>
      <c r="C65" s="601">
        <f t="shared" si="4"/>
        <v>0</v>
      </c>
      <c r="D65" s="602">
        <f t="shared" si="5"/>
        <v>0</v>
      </c>
      <c r="E65" s="601">
        <f t="shared" si="6"/>
        <v>0</v>
      </c>
      <c r="F65" s="602">
        <f t="shared" si="7"/>
        <v>0</v>
      </c>
      <c r="G65" s="601">
        <f t="shared" si="8"/>
        <v>0</v>
      </c>
      <c r="H65" s="602">
        <f t="shared" si="9"/>
        <v>0</v>
      </c>
      <c r="I65" s="601">
        <f t="shared" si="10"/>
        <v>0</v>
      </c>
      <c r="J65" s="602">
        <f t="shared" si="11"/>
        <v>0</v>
      </c>
      <c r="K65" s="601">
        <f t="shared" si="12"/>
        <v>0</v>
      </c>
      <c r="L65" s="602">
        <f t="shared" si="13"/>
        <v>0</v>
      </c>
      <c r="M65" s="601">
        <f t="shared" si="14"/>
        <v>0</v>
      </c>
      <c r="N65" s="602">
        <f t="shared" si="15"/>
        <v>0</v>
      </c>
      <c r="O65" s="601">
        <f t="shared" si="16"/>
        <v>0</v>
      </c>
      <c r="P65" s="603">
        <f t="shared" si="17"/>
        <v>0</v>
      </c>
      <c r="Q65" s="601">
        <f t="shared" si="18"/>
        <v>0</v>
      </c>
      <c r="R65" s="603">
        <f t="shared" si="19"/>
        <v>0</v>
      </c>
      <c r="S65" s="601">
        <f t="shared" si="20"/>
        <v>0</v>
      </c>
      <c r="T65" s="604">
        <f t="shared" si="21"/>
        <v>0</v>
      </c>
      <c r="U65" s="427">
        <f t="shared" si="22"/>
        <v>0</v>
      </c>
      <c r="V65" s="429">
        <f t="shared" si="23"/>
        <v>0</v>
      </c>
      <c r="W65" s="31">
        <f>'t1'!M63</f>
        <v>0</v>
      </c>
      <c r="AH65" s="209"/>
      <c r="AI65" s="210"/>
      <c r="AJ65" s="209"/>
      <c r="AK65" s="210"/>
      <c r="AL65" s="209"/>
      <c r="AM65" s="210"/>
      <c r="AN65" s="209"/>
      <c r="AO65" s="210"/>
      <c r="AP65" s="209"/>
      <c r="AQ65" s="210"/>
      <c r="AR65" s="209"/>
      <c r="AS65" s="210"/>
      <c r="AT65" s="209"/>
      <c r="AU65" s="483"/>
      <c r="AV65" s="209"/>
      <c r="AW65" s="483"/>
      <c r="AX65" s="209"/>
      <c r="AY65" s="478"/>
      <c r="AZ65" s="427">
        <f t="shared" si="24"/>
        <v>0</v>
      </c>
      <c r="BA65" s="429">
        <f t="shared" si="25"/>
        <v>0</v>
      </c>
      <c r="BB65" s="31">
        <f>'t1'!AR63</f>
        <v>0</v>
      </c>
    </row>
    <row r="66" spans="1:54" ht="12.75" customHeight="1">
      <c r="A66" s="136" t="str">
        <f>'t1'!A64</f>
        <v>CONTRATTISTI</v>
      </c>
      <c r="B66" s="157" t="str">
        <f>'t1'!B64</f>
        <v>000061</v>
      </c>
      <c r="C66" s="601">
        <f t="shared" si="4"/>
        <v>0</v>
      </c>
      <c r="D66" s="602">
        <f t="shared" si="5"/>
        <v>0</v>
      </c>
      <c r="E66" s="601">
        <f t="shared" si="6"/>
        <v>0</v>
      </c>
      <c r="F66" s="602">
        <f t="shared" si="7"/>
        <v>0</v>
      </c>
      <c r="G66" s="601">
        <f t="shared" si="8"/>
        <v>0</v>
      </c>
      <c r="H66" s="602">
        <f t="shared" si="9"/>
        <v>0</v>
      </c>
      <c r="I66" s="601">
        <f t="shared" si="10"/>
        <v>0</v>
      </c>
      <c r="J66" s="602">
        <f t="shared" si="11"/>
        <v>0</v>
      </c>
      <c r="K66" s="601">
        <f t="shared" si="12"/>
        <v>0</v>
      </c>
      <c r="L66" s="602">
        <f t="shared" si="13"/>
        <v>0</v>
      </c>
      <c r="M66" s="601">
        <f t="shared" si="14"/>
        <v>0</v>
      </c>
      <c r="N66" s="602">
        <f t="shared" si="15"/>
        <v>0</v>
      </c>
      <c r="O66" s="601">
        <f t="shared" si="16"/>
        <v>0</v>
      </c>
      <c r="P66" s="603">
        <f t="shared" si="17"/>
        <v>0</v>
      </c>
      <c r="Q66" s="601">
        <f t="shared" si="18"/>
        <v>0</v>
      </c>
      <c r="R66" s="603">
        <f t="shared" si="19"/>
        <v>0</v>
      </c>
      <c r="S66" s="601">
        <f t="shared" si="20"/>
        <v>0</v>
      </c>
      <c r="T66" s="604">
        <f t="shared" si="21"/>
        <v>0</v>
      </c>
      <c r="U66" s="427">
        <f t="shared" si="22"/>
        <v>0</v>
      </c>
      <c r="V66" s="429">
        <f t="shared" si="23"/>
        <v>0</v>
      </c>
      <c r="W66" s="31">
        <f>'t1'!M64</f>
        <v>0</v>
      </c>
      <c r="AH66" s="209"/>
      <c r="AI66" s="210"/>
      <c r="AJ66" s="209"/>
      <c r="AK66" s="210"/>
      <c r="AL66" s="209"/>
      <c r="AM66" s="210"/>
      <c r="AN66" s="209"/>
      <c r="AO66" s="210"/>
      <c r="AP66" s="209"/>
      <c r="AQ66" s="210"/>
      <c r="AR66" s="209"/>
      <c r="AS66" s="210"/>
      <c r="AT66" s="209"/>
      <c r="AU66" s="483"/>
      <c r="AV66" s="209"/>
      <c r="AW66" s="483"/>
      <c r="AX66" s="209"/>
      <c r="AY66" s="478"/>
      <c r="AZ66" s="427">
        <f t="shared" si="24"/>
        <v>0</v>
      </c>
      <c r="BA66" s="429">
        <f t="shared" si="25"/>
        <v>0</v>
      </c>
      <c r="BB66" s="31">
        <f>'t1'!AR64</f>
        <v>0</v>
      </c>
    </row>
    <row r="67" spans="1:54" ht="12.75" customHeight="1" thickBot="1">
      <c r="A67" s="136" t="str">
        <f>'t1'!A65</f>
        <v>COLLABORATORE A TEMPO DETERMINATO - ART. 2 D.P. REG. N. 8/20</v>
      </c>
      <c r="B67" s="157" t="str">
        <f>'t1'!B65</f>
        <v>000096</v>
      </c>
      <c r="C67" s="601">
        <f t="shared" si="4"/>
        <v>0</v>
      </c>
      <c r="D67" s="602">
        <f t="shared" si="5"/>
        <v>0</v>
      </c>
      <c r="E67" s="601">
        <f t="shared" si="6"/>
        <v>0</v>
      </c>
      <c r="F67" s="602">
        <f t="shared" si="7"/>
        <v>0</v>
      </c>
      <c r="G67" s="601">
        <f t="shared" si="8"/>
        <v>0</v>
      </c>
      <c r="H67" s="602">
        <f t="shared" si="9"/>
        <v>0</v>
      </c>
      <c r="I67" s="601">
        <f t="shared" si="10"/>
        <v>0</v>
      </c>
      <c r="J67" s="602">
        <f t="shared" si="11"/>
        <v>0</v>
      </c>
      <c r="K67" s="601">
        <f t="shared" si="12"/>
        <v>0</v>
      </c>
      <c r="L67" s="602">
        <f t="shared" si="13"/>
        <v>0</v>
      </c>
      <c r="M67" s="601">
        <f t="shared" si="14"/>
        <v>0</v>
      </c>
      <c r="N67" s="602">
        <f t="shared" si="15"/>
        <v>0</v>
      </c>
      <c r="O67" s="601">
        <f t="shared" si="16"/>
        <v>0</v>
      </c>
      <c r="P67" s="603">
        <f t="shared" si="17"/>
        <v>0</v>
      </c>
      <c r="Q67" s="601">
        <f t="shared" si="18"/>
        <v>0</v>
      </c>
      <c r="R67" s="603">
        <f t="shared" si="19"/>
        <v>0</v>
      </c>
      <c r="S67" s="601">
        <f t="shared" si="20"/>
        <v>0</v>
      </c>
      <c r="T67" s="604">
        <f t="shared" si="21"/>
        <v>0</v>
      </c>
      <c r="U67" s="427">
        <f t="shared" si="22"/>
        <v>0</v>
      </c>
      <c r="V67" s="429">
        <f t="shared" si="23"/>
        <v>0</v>
      </c>
      <c r="W67" s="31">
        <f>'t1'!M65</f>
        <v>0</v>
      </c>
      <c r="AH67" s="209"/>
      <c r="AI67" s="210"/>
      <c r="AJ67" s="209"/>
      <c r="AK67" s="210"/>
      <c r="AL67" s="209"/>
      <c r="AM67" s="210"/>
      <c r="AN67" s="209"/>
      <c r="AO67" s="210"/>
      <c r="AP67" s="209"/>
      <c r="AQ67" s="210"/>
      <c r="AR67" s="209"/>
      <c r="AS67" s="210"/>
      <c r="AT67" s="209"/>
      <c r="AU67" s="483"/>
      <c r="AV67" s="209"/>
      <c r="AW67" s="483"/>
      <c r="AX67" s="209"/>
      <c r="AY67" s="478"/>
      <c r="AZ67" s="427">
        <f t="shared" si="24"/>
        <v>0</v>
      </c>
      <c r="BA67" s="429">
        <f t="shared" si="25"/>
        <v>0</v>
      </c>
      <c r="BB67" s="31">
        <f>'t1'!AR65</f>
        <v>0</v>
      </c>
    </row>
    <row r="68" spans="1:54" ht="12.75" customHeight="1" thickBot="1" thickTop="1">
      <c r="A68" s="34" t="s">
        <v>42</v>
      </c>
      <c r="B68" s="510"/>
      <c r="C68" s="357">
        <f aca="true" t="shared" si="26" ref="C68:V68">SUM(C8:C67)</f>
        <v>1353</v>
      </c>
      <c r="D68" s="358">
        <f t="shared" si="26"/>
        <v>1385</v>
      </c>
      <c r="E68" s="357">
        <f t="shared" si="26"/>
        <v>378</v>
      </c>
      <c r="F68" s="358">
        <f t="shared" si="26"/>
        <v>843</v>
      </c>
      <c r="G68" s="357">
        <f t="shared" si="26"/>
        <v>37</v>
      </c>
      <c r="H68" s="358">
        <f t="shared" si="26"/>
        <v>42</v>
      </c>
      <c r="I68" s="357">
        <f t="shared" si="26"/>
        <v>128</v>
      </c>
      <c r="J68" s="358">
        <f t="shared" si="26"/>
        <v>288</v>
      </c>
      <c r="K68" s="357">
        <f t="shared" si="26"/>
        <v>0</v>
      </c>
      <c r="L68" s="358">
        <f t="shared" si="26"/>
        <v>0</v>
      </c>
      <c r="M68" s="357">
        <f t="shared" si="26"/>
        <v>27</v>
      </c>
      <c r="N68" s="358">
        <f t="shared" si="26"/>
        <v>12</v>
      </c>
      <c r="O68" s="357">
        <f t="shared" si="26"/>
        <v>0</v>
      </c>
      <c r="P68" s="484">
        <f t="shared" si="26"/>
        <v>0</v>
      </c>
      <c r="Q68" s="357">
        <f t="shared" si="26"/>
        <v>0</v>
      </c>
      <c r="R68" s="484">
        <f t="shared" si="26"/>
        <v>152</v>
      </c>
      <c r="S68" s="357">
        <f t="shared" si="26"/>
        <v>0</v>
      </c>
      <c r="T68" s="479">
        <f t="shared" si="26"/>
        <v>0</v>
      </c>
      <c r="U68" s="357">
        <f t="shared" si="26"/>
        <v>1923</v>
      </c>
      <c r="V68" s="359">
        <f t="shared" si="26"/>
        <v>2722</v>
      </c>
      <c r="W68" s="31">
        <f>'t1'!M66</f>
        <v>0</v>
      </c>
      <c r="AH68" s="357">
        <f aca="true" t="shared" si="27" ref="AH68:BA68">SUM(AH8:AH67)</f>
        <v>1353</v>
      </c>
      <c r="AI68" s="358">
        <f t="shared" si="27"/>
        <v>1385</v>
      </c>
      <c r="AJ68" s="357">
        <f t="shared" si="27"/>
        <v>378</v>
      </c>
      <c r="AK68" s="358">
        <f t="shared" si="27"/>
        <v>843</v>
      </c>
      <c r="AL68" s="357">
        <f t="shared" si="27"/>
        <v>37</v>
      </c>
      <c r="AM68" s="358">
        <f t="shared" si="27"/>
        <v>42</v>
      </c>
      <c r="AN68" s="357">
        <f t="shared" si="27"/>
        <v>128</v>
      </c>
      <c r="AO68" s="358">
        <f t="shared" si="27"/>
        <v>288</v>
      </c>
      <c r="AP68" s="357">
        <f t="shared" si="27"/>
        <v>0</v>
      </c>
      <c r="AQ68" s="358">
        <f t="shared" si="27"/>
        <v>0</v>
      </c>
      <c r="AR68" s="357">
        <f t="shared" si="27"/>
        <v>27</v>
      </c>
      <c r="AS68" s="358">
        <f t="shared" si="27"/>
        <v>12</v>
      </c>
      <c r="AT68" s="357">
        <f t="shared" si="27"/>
        <v>0</v>
      </c>
      <c r="AU68" s="484">
        <f t="shared" si="27"/>
        <v>0</v>
      </c>
      <c r="AV68" s="357">
        <f t="shared" si="27"/>
        <v>0</v>
      </c>
      <c r="AW68" s="484">
        <f t="shared" si="27"/>
        <v>152</v>
      </c>
      <c r="AX68" s="357">
        <f t="shared" si="27"/>
        <v>0</v>
      </c>
      <c r="AY68" s="479">
        <f t="shared" si="27"/>
        <v>0</v>
      </c>
      <c r="AZ68" s="357">
        <f t="shared" si="27"/>
        <v>1923</v>
      </c>
      <c r="BA68" s="359">
        <f t="shared" si="27"/>
        <v>2722</v>
      </c>
      <c r="BB68" s="31">
        <f>'t1'!AR66</f>
        <v>0</v>
      </c>
    </row>
    <row r="69" spans="1:54" ht="17.25" customHeight="1">
      <c r="A69" s="26" t="str">
        <f>'t1'!$A$67</f>
        <v>(a) personale a tempo indeterminato al quale viene applicato un contratto di lavoro di tipo privatistico (es.:tipografico,chimico,edile,metalmeccanico,portierato, ecc.)</v>
      </c>
      <c r="B69" s="7"/>
      <c r="C69" s="5"/>
      <c r="D69" s="5"/>
      <c r="E69" s="5"/>
      <c r="F69" s="5"/>
      <c r="G69" s="5"/>
      <c r="I69" s="5"/>
      <c r="W69" s="31" t="e">
        <f>'t1'!#REF!</f>
        <v>#REF!</v>
      </c>
      <c r="AH69" s="5"/>
      <c r="AI69" s="5"/>
      <c r="AJ69" s="5"/>
      <c r="AK69" s="5"/>
      <c r="AL69" s="5"/>
      <c r="AN69" s="5"/>
      <c r="BB69" s="31" t="e">
        <f>'t1'!#REF!</f>
        <v>#REF!</v>
      </c>
    </row>
    <row r="70" ht="11.25">
      <c r="A70" s="26"/>
    </row>
  </sheetData>
  <sheetProtection password="EA98" sheet="1" formatColumns="0" selectLockedCells="1"/>
  <mergeCells count="38">
    <mergeCell ref="AT5:AU5"/>
    <mergeCell ref="AV5:AW5"/>
    <mergeCell ref="AX5:AY5"/>
    <mergeCell ref="AR4:AS4"/>
    <mergeCell ref="AT4:AU4"/>
    <mergeCell ref="AV4:AW4"/>
    <mergeCell ref="AX4:AY4"/>
    <mergeCell ref="AH5:AI5"/>
    <mergeCell ref="AJ5:AK5"/>
    <mergeCell ref="AL5:AM5"/>
    <mergeCell ref="AN5:AO5"/>
    <mergeCell ref="AP5:AQ5"/>
    <mergeCell ref="AR5:AS5"/>
    <mergeCell ref="AL2:AM2"/>
    <mergeCell ref="AN2:AO2"/>
    <mergeCell ref="AJ4:AK4"/>
    <mergeCell ref="AL4:AM4"/>
    <mergeCell ref="AN4:AO4"/>
    <mergeCell ref="AP4:AQ4"/>
    <mergeCell ref="I4:J4"/>
    <mergeCell ref="I5:J5"/>
    <mergeCell ref="K4:L4"/>
    <mergeCell ref="I2:J2"/>
    <mergeCell ref="C5:D5"/>
    <mergeCell ref="E5:F5"/>
    <mergeCell ref="E4:F4"/>
    <mergeCell ref="G2:H2"/>
    <mergeCell ref="G4:H4"/>
    <mergeCell ref="G5:H5"/>
    <mergeCell ref="K5:L5"/>
    <mergeCell ref="M4:N4"/>
    <mergeCell ref="O5:P5"/>
    <mergeCell ref="Q5:R5"/>
    <mergeCell ref="S5:T5"/>
    <mergeCell ref="O4:P4"/>
    <mergeCell ref="Q4:R4"/>
    <mergeCell ref="S4:T4"/>
    <mergeCell ref="M5:N5"/>
  </mergeCells>
  <conditionalFormatting sqref="A8:V67">
    <cfRule type="expression" priority="2" dxfId="0" stopIfTrue="1">
      <formula>$W8&gt;0</formula>
    </cfRule>
  </conditionalFormatting>
  <conditionalFormatting sqref="AH8:BA67">
    <cfRule type="expression" priority="1" dxfId="0" stopIfTrue="1">
      <formula>$W8&gt;0</formula>
    </cfRule>
  </conditionalFormatting>
  <printOptions horizontalCentered="1" verticalCentered="1"/>
  <pageMargins left="0" right="0" top="0.1968503937007874" bottom="0.15748031496062992" header="0.15748031496062992" footer="0.1968503937007874"/>
  <pageSetup fitToHeight="1" fitToWidth="1" horizontalDpi="600" verticalDpi="600" orientation="landscape" paperSize="9" scale="67" r:id="rId2"/>
  <drawing r:id="rId1"/>
</worksheet>
</file>

<file path=xl/worksheets/sheet13.xml><?xml version="1.0" encoding="utf-8"?>
<worksheet xmlns="http://schemas.openxmlformats.org/spreadsheetml/2006/main" xmlns:r="http://schemas.openxmlformats.org/officeDocument/2006/relationships">
  <sheetPr codeName="Foglio19"/>
  <dimension ref="A1:AP69"/>
  <sheetViews>
    <sheetView showGridLines="0" zoomScale="90" zoomScaleNormal="90" zoomScalePageLayoutView="0" workbookViewId="0" topLeftCell="A1">
      <pane xSplit="2" ySplit="5" topLeftCell="AA45" activePane="bottomRight" state="frozen"/>
      <selection pane="topLeft" activeCell="D18" sqref="D18"/>
      <selection pane="topRight" activeCell="D18" sqref="D18"/>
      <selection pane="bottomLeft" activeCell="D18" sqref="D18"/>
      <selection pane="bottomRight" activeCell="AA51" sqref="AA51"/>
    </sheetView>
  </sheetViews>
  <sheetFormatPr defaultColWidth="9.33203125" defaultRowHeight="10.5"/>
  <cols>
    <col min="1" max="1" width="52.66015625" style="5" customWidth="1"/>
    <col min="2" max="2" width="9.66015625" style="7" customWidth="1"/>
    <col min="3" max="3" width="14.83203125" style="5" hidden="1" customWidth="1"/>
    <col min="4" max="11" width="16.83203125" style="5" hidden="1" customWidth="1"/>
    <col min="12" max="12" width="9.33203125" style="5" hidden="1" customWidth="1"/>
    <col min="13" max="13" width="11.66015625" style="615" hidden="1" customWidth="1"/>
    <col min="14" max="26" width="9.33203125" style="5" hidden="1" customWidth="1"/>
    <col min="27" max="27" width="14.83203125" style="5" customWidth="1"/>
    <col min="28" max="35" width="16.83203125" style="5" customWidth="1"/>
    <col min="36" max="36" width="0" style="5" hidden="1" customWidth="1"/>
    <col min="37" max="37" width="9.33203125" style="5" customWidth="1"/>
    <col min="38" max="41" width="0" style="5" hidden="1" customWidth="1"/>
    <col min="42" max="42" width="39.66015625" style="5" customWidth="1"/>
    <col min="43" max="16384" width="9.33203125" style="5" customWidth="1"/>
  </cols>
  <sheetData>
    <row r="1" spans="1:37" ht="33" customHeight="1">
      <c r="A1" s="595" t="str">
        <f>'t1'!A1</f>
        <v>REGIONE SICILIA - anno 2019</v>
      </c>
      <c r="B1" s="595"/>
      <c r="C1" s="595"/>
      <c r="D1" s="595"/>
      <c r="E1" s="595"/>
      <c r="F1" s="595"/>
      <c r="G1" s="595"/>
      <c r="H1" s="595"/>
      <c r="I1" s="595"/>
      <c r="J1" s="3"/>
      <c r="K1" s="244"/>
      <c r="M1" s="617"/>
      <c r="AH1" s="3"/>
      <c r="AI1" s="244"/>
      <c r="AK1"/>
    </row>
    <row r="2" spans="1:35" ht="27" customHeight="1" thickBot="1">
      <c r="A2" s="6"/>
      <c r="I2" s="718"/>
      <c r="J2" s="718"/>
      <c r="K2" s="718"/>
      <c r="AG2" s="718"/>
      <c r="AH2" s="718"/>
      <c r="AI2" s="718"/>
    </row>
    <row r="3" spans="1:42" ht="12" thickBot="1">
      <c r="A3" s="12"/>
      <c r="B3" s="13"/>
      <c r="C3" s="119" t="s">
        <v>110</v>
      </c>
      <c r="D3" s="14"/>
      <c r="E3" s="14"/>
      <c r="F3" s="14"/>
      <c r="G3" s="14"/>
      <c r="H3" s="14"/>
      <c r="I3" s="14"/>
      <c r="J3" s="116"/>
      <c r="K3" s="116"/>
      <c r="AA3" s="119" t="s">
        <v>110</v>
      </c>
      <c r="AB3" s="14"/>
      <c r="AC3" s="14"/>
      <c r="AD3" s="14"/>
      <c r="AE3" s="14"/>
      <c r="AF3" s="14"/>
      <c r="AG3" s="14"/>
      <c r="AH3" s="116"/>
      <c r="AI3" s="116"/>
      <c r="AK3"/>
      <c r="AL3"/>
      <c r="AM3"/>
      <c r="AN3"/>
      <c r="AO3"/>
      <c r="AP3" s="633"/>
    </row>
    <row r="4" spans="1:42" ht="41.25" customHeight="1" thickTop="1">
      <c r="A4" s="27" t="s">
        <v>86</v>
      </c>
      <c r="B4" s="117" t="s">
        <v>39</v>
      </c>
      <c r="C4" s="118" t="s">
        <v>98</v>
      </c>
      <c r="D4" s="118" t="s">
        <v>87</v>
      </c>
      <c r="E4" s="545" t="s">
        <v>301</v>
      </c>
      <c r="F4" s="625" t="s">
        <v>406</v>
      </c>
      <c r="G4" s="626" t="s">
        <v>407</v>
      </c>
      <c r="H4" s="545" t="s">
        <v>312</v>
      </c>
      <c r="I4" s="118" t="s">
        <v>97</v>
      </c>
      <c r="J4" s="118" t="s">
        <v>72</v>
      </c>
      <c r="K4" s="512" t="s">
        <v>42</v>
      </c>
      <c r="AA4" s="118" t="s">
        <v>98</v>
      </c>
      <c r="AB4" s="118" t="s">
        <v>87</v>
      </c>
      <c r="AC4" s="545" t="s">
        <v>301</v>
      </c>
      <c r="AD4" s="625" t="s">
        <v>406</v>
      </c>
      <c r="AE4" s="626" t="s">
        <v>407</v>
      </c>
      <c r="AF4" s="545" t="s">
        <v>312</v>
      </c>
      <c r="AG4" s="118" t="s">
        <v>97</v>
      </c>
      <c r="AH4" s="118" t="s">
        <v>72</v>
      </c>
      <c r="AI4" s="512" t="s">
        <v>42</v>
      </c>
      <c r="AK4" s="634" t="s">
        <v>434</v>
      </c>
      <c r="AL4" s="634"/>
      <c r="AM4" s="634"/>
      <c r="AN4" s="634"/>
      <c r="AO4" s="634"/>
      <c r="AP4" s="763" t="s">
        <v>435</v>
      </c>
    </row>
    <row r="5" spans="1:42" s="204" customFormat="1" ht="12.75" thickBot="1">
      <c r="A5" s="590" t="s">
        <v>364</v>
      </c>
      <c r="B5" s="224"/>
      <c r="C5" s="225" t="s">
        <v>261</v>
      </c>
      <c r="D5" s="225" t="s">
        <v>257</v>
      </c>
      <c r="E5" s="225" t="s">
        <v>302</v>
      </c>
      <c r="F5" s="225" t="s">
        <v>408</v>
      </c>
      <c r="G5" s="225" t="s">
        <v>409</v>
      </c>
      <c r="H5" s="225" t="s">
        <v>258</v>
      </c>
      <c r="I5" s="225" t="s">
        <v>259</v>
      </c>
      <c r="J5" s="225" t="s">
        <v>260</v>
      </c>
      <c r="K5" s="226"/>
      <c r="M5" s="618"/>
      <c r="AA5" s="225" t="s">
        <v>261</v>
      </c>
      <c r="AB5" s="225" t="s">
        <v>257</v>
      </c>
      <c r="AC5" s="225" t="s">
        <v>302</v>
      </c>
      <c r="AD5" s="225" t="s">
        <v>408</v>
      </c>
      <c r="AE5" s="225" t="s">
        <v>409</v>
      </c>
      <c r="AF5" s="225" t="s">
        <v>258</v>
      </c>
      <c r="AG5" s="225" t="s">
        <v>259</v>
      </c>
      <c r="AH5" s="225" t="s">
        <v>260</v>
      </c>
      <c r="AI5" s="226"/>
      <c r="AK5" s="635">
        <f>COUNTIF($AP$6:$AP$65,"Incongruenza")</f>
        <v>0</v>
      </c>
      <c r="AL5" s="636" t="s">
        <v>71</v>
      </c>
      <c r="AM5" s="636"/>
      <c r="AN5" s="637" t="s">
        <v>436</v>
      </c>
      <c r="AO5" s="637" t="s">
        <v>437</v>
      </c>
      <c r="AP5" s="764"/>
    </row>
    <row r="6" spans="1:42" ht="12.75" customHeight="1" thickBot="1" thickTop="1">
      <c r="A6" s="25" t="str">
        <f>'t1'!A6</f>
        <v>SEGRETARIO GENERALE CCIAA</v>
      </c>
      <c r="B6" s="164" t="str">
        <f>'t1'!B6</f>
        <v>0D0104</v>
      </c>
      <c r="C6" s="151">
        <f>ROUND(AA6,2)</f>
        <v>6</v>
      </c>
      <c r="D6" s="605">
        <f aca="true" t="shared" si="0" ref="D6:J9">ROUND(AB6,0)</f>
        <v>27605</v>
      </c>
      <c r="E6" s="605">
        <f t="shared" si="0"/>
        <v>3631</v>
      </c>
      <c r="F6" s="605">
        <f t="shared" si="0"/>
        <v>0</v>
      </c>
      <c r="G6" s="605">
        <f t="shared" si="0"/>
        <v>0</v>
      </c>
      <c r="H6" s="605">
        <f t="shared" si="0"/>
        <v>6057</v>
      </c>
      <c r="I6" s="605">
        <f t="shared" si="0"/>
        <v>0</v>
      </c>
      <c r="J6" s="606">
        <f t="shared" si="0"/>
        <v>1689</v>
      </c>
      <c r="K6" s="363">
        <f>(D6+E6+F6+G6+H6+I6)-J6</f>
        <v>35604</v>
      </c>
      <c r="L6" s="5">
        <f>'t1'!M6</f>
        <v>1</v>
      </c>
      <c r="M6" s="616" t="s">
        <v>402</v>
      </c>
      <c r="AA6" s="151">
        <v>6</v>
      </c>
      <c r="AB6" s="149">
        <v>27605</v>
      </c>
      <c r="AC6" s="149">
        <v>3631</v>
      </c>
      <c r="AD6" s="149"/>
      <c r="AE6" s="149"/>
      <c r="AF6" s="149">
        <v>6057</v>
      </c>
      <c r="AG6" s="149"/>
      <c r="AH6" s="150">
        <v>1689</v>
      </c>
      <c r="AI6" s="363">
        <f>(AB6+AC6+AD6+AE6+AF6+AG6)-AH6</f>
        <v>35604</v>
      </c>
      <c r="AJ6" s="5">
        <f>'t1'!AK6</f>
        <v>1</v>
      </c>
      <c r="AK6"/>
      <c r="AL6" s="5" t="s">
        <v>438</v>
      </c>
      <c r="AM6" s="5" t="s">
        <v>439</v>
      </c>
      <c r="AN6" s="638" t="str">
        <f>IF($AL6="no",(IF($AD6&gt;0,"Incongruenza","OK")),(IF($AD6=0,"OK","ok")))</f>
        <v>OK</v>
      </c>
      <c r="AO6" s="639" t="str">
        <f>IF($AM6="no",(IF($AE6&gt;0,"Incongruenza","OK")),(IF($AE6=0,"OK","ok")))</f>
        <v>OK</v>
      </c>
      <c r="AP6" s="640" t="str">
        <f>IF(AND($AL6="no",$AM6="no",$AE6&gt;0),"Sono stati inseriti importi RIA e/o Progressioni",IF(AND($AL6="no",$AM6="no",$AD6&gt;0)," ",IF(OR($AN6="Incongruenza",$AO6="Incongruenza"),"Incongruenza"," ")))</f>
        <v> </v>
      </c>
    </row>
    <row r="7" spans="1:42" ht="12" customHeight="1" thickBot="1">
      <c r="A7" s="136" t="str">
        <f>'t1'!A7</f>
        <v>DIRETTORE  GENERALE</v>
      </c>
      <c r="B7" s="157" t="str">
        <f>'t1'!B7</f>
        <v>0D0097</v>
      </c>
      <c r="C7" s="151">
        <f>ROUND(AA7,2)</f>
        <v>0</v>
      </c>
      <c r="D7" s="605">
        <f t="shared" si="0"/>
        <v>0</v>
      </c>
      <c r="E7" s="605">
        <f t="shared" si="0"/>
        <v>0</v>
      </c>
      <c r="F7" s="605">
        <f t="shared" si="0"/>
        <v>0</v>
      </c>
      <c r="G7" s="605">
        <f t="shared" si="0"/>
        <v>0</v>
      </c>
      <c r="H7" s="605">
        <f t="shared" si="0"/>
        <v>0</v>
      </c>
      <c r="I7" s="605">
        <f t="shared" si="0"/>
        <v>0</v>
      </c>
      <c r="J7" s="606">
        <f t="shared" si="0"/>
        <v>0</v>
      </c>
      <c r="K7" s="363">
        <f>(D7+E7+F7+G7+H7+I7)-J7</f>
        <v>0</v>
      </c>
      <c r="L7" s="5">
        <f>'t1'!M7</f>
        <v>0</v>
      </c>
      <c r="M7" s="616" t="s">
        <v>402</v>
      </c>
      <c r="AA7" s="151"/>
      <c r="AB7" s="149"/>
      <c r="AC7" s="149"/>
      <c r="AD7" s="149"/>
      <c r="AE7" s="149"/>
      <c r="AF7" s="149"/>
      <c r="AG7" s="149"/>
      <c r="AH7" s="150"/>
      <c r="AI7" s="363">
        <f>(AB7+AC7+AD7+AE7+AF7+AG7)-AH7</f>
        <v>0</v>
      </c>
      <c r="AJ7" s="5">
        <f>'t1'!AK7</f>
        <v>0</v>
      </c>
      <c r="AL7" s="5" t="s">
        <v>438</v>
      </c>
      <c r="AM7" s="5" t="s">
        <v>439</v>
      </c>
      <c r="AN7" s="638" t="str">
        <f aca="true" t="shared" si="1" ref="AN7:AN65">IF($AL7="no",(IF($AD7&gt;0,"Incongruenza","OK")),(IF($AD7=0,"OK","ok")))</f>
        <v>OK</v>
      </c>
      <c r="AO7" s="639" t="str">
        <f aca="true" t="shared" si="2" ref="AO7:AO65">IF($AM7="no",(IF($AE7&gt;0,"Incongruenza","OK")),(IF($AE7=0,"OK","ok")))</f>
        <v>OK</v>
      </c>
      <c r="AP7" s="640" t="str">
        <f aca="true" t="shared" si="3" ref="AP7:AP65">IF(AND($AL7="no",$AM7="no",$AE7&gt;0),"Sono stati inseriti importi RIA e/o Progressioni",IF(AND($AL7="no",$AM7="no",$AD7&gt;0)," ",IF(OR($AN7="Incongruenza",$AO7="Incongruenza"),"Incongruenza"," ")))</f>
        <v> </v>
      </c>
    </row>
    <row r="8" spans="1:42" ht="12" customHeight="1" thickBot="1">
      <c r="A8" s="136" t="str">
        <f>'t1'!A8</f>
        <v>DIRIGENTE FUORI D.O.</v>
      </c>
      <c r="B8" s="157" t="str">
        <f>'t1'!B8</f>
        <v>0D0098</v>
      </c>
      <c r="C8" s="151">
        <f>ROUND(AA8,2)</f>
        <v>0</v>
      </c>
      <c r="D8" s="605">
        <f t="shared" si="0"/>
        <v>0</v>
      </c>
      <c r="E8" s="605">
        <f t="shared" si="0"/>
        <v>0</v>
      </c>
      <c r="F8" s="605">
        <f t="shared" si="0"/>
        <v>0</v>
      </c>
      <c r="G8" s="605">
        <f t="shared" si="0"/>
        <v>0</v>
      </c>
      <c r="H8" s="605">
        <f t="shared" si="0"/>
        <v>0</v>
      </c>
      <c r="I8" s="605">
        <f t="shared" si="0"/>
        <v>0</v>
      </c>
      <c r="J8" s="606">
        <f t="shared" si="0"/>
        <v>0</v>
      </c>
      <c r="K8" s="363">
        <f>(D8+E8+F8+G8+H8+I8)-J8</f>
        <v>0</v>
      </c>
      <c r="L8" s="5">
        <f>'t1'!M8</f>
        <v>0</v>
      </c>
      <c r="M8" s="616" t="s">
        <v>402</v>
      </c>
      <c r="AA8" s="151"/>
      <c r="AB8" s="149"/>
      <c r="AC8" s="149"/>
      <c r="AD8" s="149"/>
      <c r="AE8" s="149"/>
      <c r="AF8" s="149"/>
      <c r="AG8" s="149"/>
      <c r="AH8" s="150"/>
      <c r="AI8" s="363">
        <f>(AB8+AC8+AD8+AE8+AF8+AG8)-AH8</f>
        <v>0</v>
      </c>
      <c r="AJ8" s="5">
        <f>'t1'!AK8</f>
        <v>0</v>
      </c>
      <c r="AL8" s="5" t="s">
        <v>439</v>
      </c>
      <c r="AM8" s="5" t="s">
        <v>439</v>
      </c>
      <c r="AN8" s="638" t="str">
        <f t="shared" si="1"/>
        <v>OK</v>
      </c>
      <c r="AO8" s="639" t="str">
        <f t="shared" si="2"/>
        <v>OK</v>
      </c>
      <c r="AP8" s="640" t="str">
        <f t="shared" si="3"/>
        <v> </v>
      </c>
    </row>
    <row r="9" spans="1:42" ht="12" customHeight="1" thickBot="1">
      <c r="A9" s="136" t="str">
        <f>'t1'!A9</f>
        <v>ALTRE SPECIALIZZ. FUORI D.O.</v>
      </c>
      <c r="B9" s="157" t="str">
        <f>'t1'!B9</f>
        <v>0D0095</v>
      </c>
      <c r="C9" s="151">
        <f>ROUND(AA9,2)</f>
        <v>0</v>
      </c>
      <c r="D9" s="605">
        <f t="shared" si="0"/>
        <v>0</v>
      </c>
      <c r="E9" s="605">
        <f t="shared" si="0"/>
        <v>0</v>
      </c>
      <c r="F9" s="605">
        <f t="shared" si="0"/>
        <v>0</v>
      </c>
      <c r="G9" s="605">
        <f t="shared" si="0"/>
        <v>0</v>
      </c>
      <c r="H9" s="605">
        <f t="shared" si="0"/>
        <v>0</v>
      </c>
      <c r="I9" s="605">
        <f t="shared" si="0"/>
        <v>0</v>
      </c>
      <c r="J9" s="606">
        <f t="shared" si="0"/>
        <v>0</v>
      </c>
      <c r="K9" s="363">
        <f>(D9+E9+F9+G9+H9+I9)-J9</f>
        <v>0</v>
      </c>
      <c r="L9" s="5">
        <f>'t1'!M9</f>
        <v>0</v>
      </c>
      <c r="M9" s="616" t="s">
        <v>402</v>
      </c>
      <c r="AA9" s="151"/>
      <c r="AB9" s="149"/>
      <c r="AC9" s="149"/>
      <c r="AD9" s="149"/>
      <c r="AE9" s="149"/>
      <c r="AF9" s="149"/>
      <c r="AG9" s="149"/>
      <c r="AH9" s="150"/>
      <c r="AI9" s="363">
        <f>(AB9+AC9+AD9+AE9+AF9+AG9)-AH9</f>
        <v>0</v>
      </c>
      <c r="AJ9" s="5">
        <f>'t1'!AK9</f>
        <v>0</v>
      </c>
      <c r="AL9" s="5" t="s">
        <v>439</v>
      </c>
      <c r="AM9" s="5" t="s">
        <v>439</v>
      </c>
      <c r="AN9" s="638" t="str">
        <f t="shared" si="1"/>
        <v>OK</v>
      </c>
      <c r="AO9" s="639" t="str">
        <f t="shared" si="2"/>
        <v>OK</v>
      </c>
      <c r="AP9" s="640" t="str">
        <f t="shared" si="3"/>
        <v> </v>
      </c>
    </row>
    <row r="10" spans="1:42" ht="12" customHeight="1" thickBot="1">
      <c r="A10" s="136" t="str">
        <f>'t1'!A10</f>
        <v>QUALIFICA DIRIGENZIALE ATEMPO INDETERMINATO 1^ FASCIA</v>
      </c>
      <c r="B10" s="157" t="str">
        <f>'t1'!B10</f>
        <v>0D0077</v>
      </c>
      <c r="C10" s="151">
        <f aca="true" t="shared" si="4" ref="C10:C65">ROUND(AA10,2)</f>
        <v>0</v>
      </c>
      <c r="D10" s="605">
        <f aca="true" t="shared" si="5" ref="D10:D65">ROUND(AB10,0)</f>
        <v>0</v>
      </c>
      <c r="E10" s="605">
        <f aca="true" t="shared" si="6" ref="E10:E65">ROUND(AC10,0)</f>
        <v>0</v>
      </c>
      <c r="F10" s="605">
        <f aca="true" t="shared" si="7" ref="F10:F65">ROUND(AD10,0)</f>
        <v>0</v>
      </c>
      <c r="G10" s="605">
        <f aca="true" t="shared" si="8" ref="G10:G65">ROUND(AE10,0)</f>
        <v>0</v>
      </c>
      <c r="H10" s="605">
        <f aca="true" t="shared" si="9" ref="H10:H65">ROUND(AF10,0)</f>
        <v>0</v>
      </c>
      <c r="I10" s="605">
        <f aca="true" t="shared" si="10" ref="I10:I65">ROUND(AG10,0)</f>
        <v>0</v>
      </c>
      <c r="J10" s="606">
        <f aca="true" t="shared" si="11" ref="J10:J65">ROUND(AH10,0)</f>
        <v>0</v>
      </c>
      <c r="K10" s="363">
        <f aca="true" t="shared" si="12" ref="K10:K65">(D10+E10+F10+G10+H10+I10)-J10</f>
        <v>0</v>
      </c>
      <c r="L10" s="5">
        <f>'t1'!M10</f>
        <v>0</v>
      </c>
      <c r="M10" s="616" t="s">
        <v>402</v>
      </c>
      <c r="AA10" s="151"/>
      <c r="AB10" s="149"/>
      <c r="AC10" s="149"/>
      <c r="AD10" s="149"/>
      <c r="AE10" s="149"/>
      <c r="AF10" s="149"/>
      <c r="AG10" s="149"/>
      <c r="AH10" s="150"/>
      <c r="AI10" s="363">
        <f aca="true" t="shared" si="13" ref="AI10:AI65">(AB10+AC10+AD10+AE10+AF10+AG10)-AH10</f>
        <v>0</v>
      </c>
      <c r="AJ10" s="5">
        <f>'t1'!AK10</f>
        <v>0</v>
      </c>
      <c r="AL10" s="5" t="s">
        <v>438</v>
      </c>
      <c r="AM10" s="5" t="s">
        <v>439</v>
      </c>
      <c r="AN10" s="638" t="str">
        <f t="shared" si="1"/>
        <v>OK</v>
      </c>
      <c r="AO10" s="639" t="str">
        <f t="shared" si="2"/>
        <v>OK</v>
      </c>
      <c r="AP10" s="640" t="str">
        <f t="shared" si="3"/>
        <v> </v>
      </c>
    </row>
    <row r="11" spans="1:42" ht="12" customHeight="1" thickBot="1">
      <c r="A11" s="136" t="str">
        <f>'t1'!A11</f>
        <v>QUALIFICA DIRIGENZIALE A TEMPO INDETERMINATO 2^ FASCIA</v>
      </c>
      <c r="B11" s="157" t="str">
        <f>'t1'!B11</f>
        <v>0D0079</v>
      </c>
      <c r="C11" s="151">
        <f t="shared" si="4"/>
        <v>0</v>
      </c>
      <c r="D11" s="605">
        <f t="shared" si="5"/>
        <v>0</v>
      </c>
      <c r="E11" s="605">
        <f t="shared" si="6"/>
        <v>0</v>
      </c>
      <c r="F11" s="605">
        <f t="shared" si="7"/>
        <v>0</v>
      </c>
      <c r="G11" s="605">
        <f t="shared" si="8"/>
        <v>0</v>
      </c>
      <c r="H11" s="605">
        <f t="shared" si="9"/>
        <v>0</v>
      </c>
      <c r="I11" s="605">
        <f t="shared" si="10"/>
        <v>0</v>
      </c>
      <c r="J11" s="606">
        <f t="shared" si="11"/>
        <v>0</v>
      </c>
      <c r="K11" s="363">
        <f t="shared" si="12"/>
        <v>0</v>
      </c>
      <c r="L11" s="5">
        <f>'t1'!M11</f>
        <v>0</v>
      </c>
      <c r="M11" s="616" t="s">
        <v>402</v>
      </c>
      <c r="AA11" s="151"/>
      <c r="AB11" s="149"/>
      <c r="AC11" s="149"/>
      <c r="AD11" s="149"/>
      <c r="AE11" s="149"/>
      <c r="AF11" s="149"/>
      <c r="AG11" s="149"/>
      <c r="AH11" s="150"/>
      <c r="AI11" s="363">
        <f t="shared" si="13"/>
        <v>0</v>
      </c>
      <c r="AJ11" s="5">
        <f>'t1'!AK11</f>
        <v>0</v>
      </c>
      <c r="AL11" s="5" t="s">
        <v>438</v>
      </c>
      <c r="AM11" s="5" t="s">
        <v>439</v>
      </c>
      <c r="AN11" s="638" t="str">
        <f t="shared" si="1"/>
        <v>OK</v>
      </c>
      <c r="AO11" s="639" t="str">
        <f t="shared" si="2"/>
        <v>OK</v>
      </c>
      <c r="AP11" s="640" t="str">
        <f t="shared" si="3"/>
        <v> </v>
      </c>
    </row>
    <row r="12" spans="1:42" ht="12" customHeight="1" thickBot="1">
      <c r="A12" s="136" t="str">
        <f>'t1'!A12</f>
        <v>QUALIFICA DIRIGENZIALE A TEMPO INDETERMINATO 3^ FASCIA</v>
      </c>
      <c r="B12" s="157" t="str">
        <f>'t1'!B12</f>
        <v>0D0918</v>
      </c>
      <c r="C12" s="151">
        <f t="shared" si="4"/>
        <v>0</v>
      </c>
      <c r="D12" s="605">
        <f t="shared" si="5"/>
        <v>0</v>
      </c>
      <c r="E12" s="605">
        <f t="shared" si="6"/>
        <v>0</v>
      </c>
      <c r="F12" s="605">
        <f t="shared" si="7"/>
        <v>0</v>
      </c>
      <c r="G12" s="605">
        <f t="shared" si="8"/>
        <v>0</v>
      </c>
      <c r="H12" s="605">
        <f t="shared" si="9"/>
        <v>0</v>
      </c>
      <c r="I12" s="605">
        <f t="shared" si="10"/>
        <v>0</v>
      </c>
      <c r="J12" s="606">
        <f t="shared" si="11"/>
        <v>0</v>
      </c>
      <c r="K12" s="363">
        <f t="shared" si="12"/>
        <v>0</v>
      </c>
      <c r="L12" s="5">
        <f>'t1'!M12</f>
        <v>0</v>
      </c>
      <c r="M12" s="616" t="s">
        <v>402</v>
      </c>
      <c r="AA12" s="151"/>
      <c r="AB12" s="149"/>
      <c r="AC12" s="149"/>
      <c r="AD12" s="149"/>
      <c r="AE12" s="149"/>
      <c r="AF12" s="149"/>
      <c r="AG12" s="149"/>
      <c r="AH12" s="150"/>
      <c r="AI12" s="363">
        <f t="shared" si="13"/>
        <v>0</v>
      </c>
      <c r="AJ12" s="5">
        <f>'t1'!AK12</f>
        <v>0</v>
      </c>
      <c r="AL12" s="5" t="s">
        <v>438</v>
      </c>
      <c r="AM12" s="5" t="s">
        <v>439</v>
      </c>
      <c r="AN12" s="638" t="str">
        <f t="shared" si="1"/>
        <v>OK</v>
      </c>
      <c r="AO12" s="639" t="str">
        <f t="shared" si="2"/>
        <v>OK</v>
      </c>
      <c r="AP12" s="640" t="str">
        <f t="shared" si="3"/>
        <v> </v>
      </c>
    </row>
    <row r="13" spans="1:42" ht="12" customHeight="1" thickBot="1">
      <c r="A13" s="136" t="str">
        <f>'t1'!A13</f>
        <v>QUALIFICA DIRIGENZIALE TEMPO DETER.</v>
      </c>
      <c r="B13" s="157" t="str">
        <f>'t1'!B13</f>
        <v>0D0099</v>
      </c>
      <c r="C13" s="151">
        <f t="shared" si="4"/>
        <v>0</v>
      </c>
      <c r="D13" s="605">
        <f t="shared" si="5"/>
        <v>0</v>
      </c>
      <c r="E13" s="605">
        <f t="shared" si="6"/>
        <v>0</v>
      </c>
      <c r="F13" s="605">
        <f t="shared" si="7"/>
        <v>0</v>
      </c>
      <c r="G13" s="605">
        <f t="shared" si="8"/>
        <v>0</v>
      </c>
      <c r="H13" s="605">
        <f t="shared" si="9"/>
        <v>0</v>
      </c>
      <c r="I13" s="605">
        <f t="shared" si="10"/>
        <v>0</v>
      </c>
      <c r="J13" s="606">
        <f t="shared" si="11"/>
        <v>0</v>
      </c>
      <c r="K13" s="363">
        <f t="shared" si="12"/>
        <v>0</v>
      </c>
      <c r="L13" s="5">
        <f>'t1'!M13</f>
        <v>0</v>
      </c>
      <c r="M13" s="616" t="s">
        <v>402</v>
      </c>
      <c r="AA13" s="151"/>
      <c r="AB13" s="149"/>
      <c r="AC13" s="149"/>
      <c r="AD13" s="149"/>
      <c r="AE13" s="149"/>
      <c r="AF13" s="149"/>
      <c r="AG13" s="149"/>
      <c r="AH13" s="150"/>
      <c r="AI13" s="363">
        <f t="shared" si="13"/>
        <v>0</v>
      </c>
      <c r="AJ13" s="5">
        <f>'t1'!AK13</f>
        <v>0</v>
      </c>
      <c r="AL13" s="5" t="s">
        <v>438</v>
      </c>
      <c r="AM13" s="5" t="s">
        <v>439</v>
      </c>
      <c r="AN13" s="638" t="str">
        <f t="shared" si="1"/>
        <v>OK</v>
      </c>
      <c r="AO13" s="639" t="str">
        <f t="shared" si="2"/>
        <v>OK</v>
      </c>
      <c r="AP13" s="640" t="str">
        <f t="shared" si="3"/>
        <v> </v>
      </c>
    </row>
    <row r="14" spans="1:42" ht="12" customHeight="1" thickBot="1">
      <c r="A14" s="136" t="str">
        <f>'t1'!A14</f>
        <v>POSIZIONE ECONOMICA D7</v>
      </c>
      <c r="B14" s="157" t="str">
        <f>'t1'!B14</f>
        <v>0D7000</v>
      </c>
      <c r="C14" s="151">
        <f t="shared" si="4"/>
        <v>0</v>
      </c>
      <c r="D14" s="605">
        <f t="shared" si="5"/>
        <v>0</v>
      </c>
      <c r="E14" s="605">
        <f t="shared" si="6"/>
        <v>0</v>
      </c>
      <c r="F14" s="605">
        <f t="shared" si="7"/>
        <v>0</v>
      </c>
      <c r="G14" s="605">
        <f t="shared" si="8"/>
        <v>0</v>
      </c>
      <c r="H14" s="605">
        <f t="shared" si="9"/>
        <v>0</v>
      </c>
      <c r="I14" s="605">
        <f t="shared" si="10"/>
        <v>0</v>
      </c>
      <c r="J14" s="606">
        <f t="shared" si="11"/>
        <v>0</v>
      </c>
      <c r="K14" s="363">
        <f t="shared" si="12"/>
        <v>0</v>
      </c>
      <c r="L14" s="5">
        <f>'t1'!M14</f>
        <v>3</v>
      </c>
      <c r="M14" s="616" t="s">
        <v>402</v>
      </c>
      <c r="AA14" s="151"/>
      <c r="AB14" s="149"/>
      <c r="AC14" s="149"/>
      <c r="AD14" s="149"/>
      <c r="AE14" s="149"/>
      <c r="AF14" s="149"/>
      <c r="AG14" s="149"/>
      <c r="AH14" s="150"/>
      <c r="AI14" s="363">
        <f t="shared" si="13"/>
        <v>0</v>
      </c>
      <c r="AJ14" s="5">
        <f>'t1'!AK14</f>
        <v>0</v>
      </c>
      <c r="AL14" s="5" t="s">
        <v>438</v>
      </c>
      <c r="AM14" s="5" t="s">
        <v>439</v>
      </c>
      <c r="AN14" s="638" t="str">
        <f t="shared" si="1"/>
        <v>OK</v>
      </c>
      <c r="AO14" s="639" t="str">
        <f t="shared" si="2"/>
        <v>OK</v>
      </c>
      <c r="AP14" s="640" t="str">
        <f t="shared" si="3"/>
        <v> </v>
      </c>
    </row>
    <row r="15" spans="1:42" ht="12" customHeight="1" thickBot="1">
      <c r="A15" s="136" t="str">
        <f>'t1'!A15</f>
        <v>POSIZIONE ECONOMICA D6</v>
      </c>
      <c r="B15" s="157" t="str">
        <f>'t1'!B15</f>
        <v>0D6000</v>
      </c>
      <c r="C15" s="151">
        <f t="shared" si="4"/>
        <v>82</v>
      </c>
      <c r="D15" s="605">
        <f t="shared" si="5"/>
        <v>167415</v>
      </c>
      <c r="E15" s="605">
        <f t="shared" si="6"/>
        <v>44116</v>
      </c>
      <c r="F15" s="605">
        <f t="shared" si="7"/>
        <v>60935</v>
      </c>
      <c r="G15" s="605">
        <f t="shared" si="8"/>
        <v>0</v>
      </c>
      <c r="H15" s="605">
        <f t="shared" si="9"/>
        <v>23806</v>
      </c>
      <c r="I15" s="605">
        <f t="shared" si="10"/>
        <v>14950</v>
      </c>
      <c r="J15" s="606">
        <f t="shared" si="11"/>
        <v>313</v>
      </c>
      <c r="K15" s="363">
        <f t="shared" si="12"/>
        <v>310909</v>
      </c>
      <c r="L15" s="5">
        <f>'t1'!M15</f>
        <v>3</v>
      </c>
      <c r="M15" s="616" t="s">
        <v>402</v>
      </c>
      <c r="AA15" s="151">
        <v>82</v>
      </c>
      <c r="AB15" s="149">
        <v>167415</v>
      </c>
      <c r="AC15" s="149">
        <v>44116</v>
      </c>
      <c r="AD15" s="149">
        <v>60935</v>
      </c>
      <c r="AE15" s="149"/>
      <c r="AF15" s="149">
        <v>23806</v>
      </c>
      <c r="AG15" s="149">
        <v>14950</v>
      </c>
      <c r="AH15" s="150">
        <v>313</v>
      </c>
      <c r="AI15" s="363">
        <f t="shared" si="13"/>
        <v>310909</v>
      </c>
      <c r="AJ15" s="5">
        <f>'t1'!AK15</f>
        <v>3</v>
      </c>
      <c r="AL15" s="5" t="s">
        <v>438</v>
      </c>
      <c r="AM15" s="5" t="s">
        <v>439</v>
      </c>
      <c r="AN15" s="638" t="str">
        <f t="shared" si="1"/>
        <v>ok</v>
      </c>
      <c r="AO15" s="639" t="str">
        <f t="shared" si="2"/>
        <v>OK</v>
      </c>
      <c r="AP15" s="640" t="str">
        <f t="shared" si="3"/>
        <v> </v>
      </c>
    </row>
    <row r="16" spans="1:42" ht="12" customHeight="1" thickBot="1">
      <c r="A16" s="136" t="str">
        <f>'t1'!A16</f>
        <v>POSIZIONE ECONOMICA D5</v>
      </c>
      <c r="B16" s="157" t="str">
        <f>'t1'!B16</f>
        <v>052000</v>
      </c>
      <c r="C16" s="151">
        <f t="shared" si="4"/>
        <v>0</v>
      </c>
      <c r="D16" s="605">
        <f t="shared" si="5"/>
        <v>0</v>
      </c>
      <c r="E16" s="605">
        <f t="shared" si="6"/>
        <v>0</v>
      </c>
      <c r="F16" s="605">
        <f t="shared" si="7"/>
        <v>0</v>
      </c>
      <c r="G16" s="605">
        <f t="shared" si="8"/>
        <v>0</v>
      </c>
      <c r="H16" s="605">
        <f t="shared" si="9"/>
        <v>0</v>
      </c>
      <c r="I16" s="605">
        <f t="shared" si="10"/>
        <v>0</v>
      </c>
      <c r="J16" s="606">
        <f t="shared" si="11"/>
        <v>0</v>
      </c>
      <c r="K16" s="363">
        <f t="shared" si="12"/>
        <v>0</v>
      </c>
      <c r="L16" s="5">
        <f>'t1'!M16</f>
        <v>0</v>
      </c>
      <c r="M16" s="616" t="s">
        <v>402</v>
      </c>
      <c r="AA16" s="151"/>
      <c r="AB16" s="149"/>
      <c r="AC16" s="149"/>
      <c r="AD16" s="149"/>
      <c r="AE16" s="149"/>
      <c r="AF16" s="149"/>
      <c r="AG16" s="149"/>
      <c r="AH16" s="150"/>
      <c r="AI16" s="363">
        <f t="shared" si="13"/>
        <v>0</v>
      </c>
      <c r="AJ16" s="5">
        <f>'t1'!AK16</f>
        <v>0</v>
      </c>
      <c r="AL16" s="5" t="s">
        <v>438</v>
      </c>
      <c r="AM16" s="5" t="s">
        <v>439</v>
      </c>
      <c r="AN16" s="638" t="str">
        <f t="shared" si="1"/>
        <v>OK</v>
      </c>
      <c r="AO16" s="639" t="str">
        <f t="shared" si="2"/>
        <v>OK</v>
      </c>
      <c r="AP16" s="640" t="str">
        <f t="shared" si="3"/>
        <v> </v>
      </c>
    </row>
    <row r="17" spans="1:42" ht="12" customHeight="1" thickBot="1">
      <c r="A17" s="136" t="str">
        <f>'t1'!A17</f>
        <v>POSIZIONE ECONOMICA D4</v>
      </c>
      <c r="B17" s="157" t="str">
        <f>'t1'!B17</f>
        <v>051000</v>
      </c>
      <c r="C17" s="151">
        <f t="shared" si="4"/>
        <v>12</v>
      </c>
      <c r="D17" s="605">
        <f t="shared" si="5"/>
        <v>21330</v>
      </c>
      <c r="E17" s="605">
        <f t="shared" si="6"/>
        <v>6456</v>
      </c>
      <c r="F17" s="605">
        <f t="shared" si="7"/>
        <v>5336</v>
      </c>
      <c r="G17" s="605">
        <f t="shared" si="8"/>
        <v>0</v>
      </c>
      <c r="H17" s="605">
        <f t="shared" si="9"/>
        <v>2925</v>
      </c>
      <c r="I17" s="605">
        <f t="shared" si="10"/>
        <v>1827</v>
      </c>
      <c r="J17" s="606">
        <f t="shared" si="11"/>
        <v>0</v>
      </c>
      <c r="K17" s="363">
        <f t="shared" si="12"/>
        <v>37874</v>
      </c>
      <c r="L17" s="5">
        <f>'t1'!M17</f>
        <v>1</v>
      </c>
      <c r="M17" s="616" t="s">
        <v>402</v>
      </c>
      <c r="AA17" s="151">
        <v>12</v>
      </c>
      <c r="AB17" s="149">
        <v>21330</v>
      </c>
      <c r="AC17" s="149">
        <v>6456</v>
      </c>
      <c r="AD17" s="149">
        <v>5336</v>
      </c>
      <c r="AE17" s="149"/>
      <c r="AF17" s="149">
        <v>2925</v>
      </c>
      <c r="AG17" s="149">
        <v>1827</v>
      </c>
      <c r="AH17" s="150"/>
      <c r="AI17" s="363">
        <f t="shared" si="13"/>
        <v>37874</v>
      </c>
      <c r="AJ17" s="5">
        <f>'t1'!AK17</f>
        <v>1</v>
      </c>
      <c r="AL17" s="5" t="s">
        <v>438</v>
      </c>
      <c r="AM17" s="5" t="s">
        <v>439</v>
      </c>
      <c r="AN17" s="638" t="str">
        <f t="shared" si="1"/>
        <v>ok</v>
      </c>
      <c r="AO17" s="639" t="str">
        <f t="shared" si="2"/>
        <v>OK</v>
      </c>
      <c r="AP17" s="640" t="str">
        <f t="shared" si="3"/>
        <v> </v>
      </c>
    </row>
    <row r="18" spans="1:42" ht="12" customHeight="1" thickBot="1">
      <c r="A18" s="136" t="str">
        <f>'t1'!A18</f>
        <v>POSIZIONE ECONOMICA D3</v>
      </c>
      <c r="B18" s="157" t="str">
        <f>'t1'!B18</f>
        <v>050000</v>
      </c>
      <c r="C18" s="151">
        <f t="shared" si="4"/>
        <v>0</v>
      </c>
      <c r="D18" s="605">
        <f t="shared" si="5"/>
        <v>0</v>
      </c>
      <c r="E18" s="605">
        <f t="shared" si="6"/>
        <v>0</v>
      </c>
      <c r="F18" s="605">
        <f t="shared" si="7"/>
        <v>0</v>
      </c>
      <c r="G18" s="605">
        <f t="shared" si="8"/>
        <v>0</v>
      </c>
      <c r="H18" s="605">
        <f t="shared" si="9"/>
        <v>0</v>
      </c>
      <c r="I18" s="605">
        <f t="shared" si="10"/>
        <v>0</v>
      </c>
      <c r="J18" s="606">
        <f t="shared" si="11"/>
        <v>0</v>
      </c>
      <c r="K18" s="363">
        <f t="shared" si="12"/>
        <v>0</v>
      </c>
      <c r="L18" s="5">
        <f>'t1'!M18</f>
        <v>0</v>
      </c>
      <c r="M18" s="616" t="s">
        <v>402</v>
      </c>
      <c r="AA18" s="151"/>
      <c r="AB18" s="149"/>
      <c r="AC18" s="149"/>
      <c r="AD18" s="149"/>
      <c r="AE18" s="149"/>
      <c r="AF18" s="149"/>
      <c r="AG18" s="149"/>
      <c r="AH18" s="150"/>
      <c r="AI18" s="363">
        <f t="shared" si="13"/>
        <v>0</v>
      </c>
      <c r="AJ18" s="5">
        <f>'t1'!AK18</f>
        <v>0</v>
      </c>
      <c r="AL18" s="5" t="s">
        <v>438</v>
      </c>
      <c r="AM18" s="5" t="s">
        <v>439</v>
      </c>
      <c r="AN18" s="638" t="str">
        <f t="shared" si="1"/>
        <v>OK</v>
      </c>
      <c r="AO18" s="639" t="str">
        <f t="shared" si="2"/>
        <v>OK</v>
      </c>
      <c r="AP18" s="640" t="str">
        <f t="shared" si="3"/>
        <v> </v>
      </c>
    </row>
    <row r="19" spans="1:42" ht="12" customHeight="1" thickBot="1">
      <c r="A19" s="136" t="str">
        <f>'t1'!A19</f>
        <v>POSIZIONE ECONOMICA D2</v>
      </c>
      <c r="B19" s="157" t="str">
        <f>'t1'!B19</f>
        <v>049000</v>
      </c>
      <c r="C19" s="151">
        <f t="shared" si="4"/>
        <v>0</v>
      </c>
      <c r="D19" s="605">
        <f t="shared" si="5"/>
        <v>0</v>
      </c>
      <c r="E19" s="605">
        <f t="shared" si="6"/>
        <v>0</v>
      </c>
      <c r="F19" s="605">
        <f t="shared" si="7"/>
        <v>0</v>
      </c>
      <c r="G19" s="605">
        <f t="shared" si="8"/>
        <v>0</v>
      </c>
      <c r="H19" s="605">
        <f t="shared" si="9"/>
        <v>0</v>
      </c>
      <c r="I19" s="605">
        <f t="shared" si="10"/>
        <v>0</v>
      </c>
      <c r="J19" s="606">
        <f t="shared" si="11"/>
        <v>0</v>
      </c>
      <c r="K19" s="363">
        <f t="shared" si="12"/>
        <v>0</v>
      </c>
      <c r="L19" s="5">
        <f>'t1'!M19</f>
        <v>0</v>
      </c>
      <c r="M19" s="616" t="s">
        <v>402</v>
      </c>
      <c r="AA19" s="151"/>
      <c r="AB19" s="149"/>
      <c r="AC19" s="149"/>
      <c r="AD19" s="149"/>
      <c r="AE19" s="149"/>
      <c r="AF19" s="149"/>
      <c r="AG19" s="149"/>
      <c r="AH19" s="150"/>
      <c r="AI19" s="363">
        <f t="shared" si="13"/>
        <v>0</v>
      </c>
      <c r="AJ19" s="5">
        <f>'t1'!AK19</f>
        <v>0</v>
      </c>
      <c r="AL19" s="5" t="s">
        <v>438</v>
      </c>
      <c r="AM19" s="5" t="s">
        <v>439</v>
      </c>
      <c r="AN19" s="638" t="str">
        <f t="shared" si="1"/>
        <v>OK</v>
      </c>
      <c r="AO19" s="639" t="str">
        <f t="shared" si="2"/>
        <v>OK</v>
      </c>
      <c r="AP19" s="640" t="str">
        <f t="shared" si="3"/>
        <v> </v>
      </c>
    </row>
    <row r="20" spans="1:42" ht="12" customHeight="1" thickBot="1">
      <c r="A20" s="136" t="str">
        <f>'t1'!A20</f>
        <v>POSIZIONE ECONOMICA D1</v>
      </c>
      <c r="B20" s="157" t="str">
        <f>'t1'!B20</f>
        <v>048000</v>
      </c>
      <c r="C20" s="151">
        <f t="shared" si="4"/>
        <v>0</v>
      </c>
      <c r="D20" s="605">
        <f t="shared" si="5"/>
        <v>0</v>
      </c>
      <c r="E20" s="605">
        <f t="shared" si="6"/>
        <v>0</v>
      </c>
      <c r="F20" s="605">
        <f t="shared" si="7"/>
        <v>0</v>
      </c>
      <c r="G20" s="605">
        <f t="shared" si="8"/>
        <v>0</v>
      </c>
      <c r="H20" s="605">
        <f t="shared" si="9"/>
        <v>0</v>
      </c>
      <c r="I20" s="605">
        <f t="shared" si="10"/>
        <v>0</v>
      </c>
      <c r="J20" s="606">
        <f t="shared" si="11"/>
        <v>0</v>
      </c>
      <c r="K20" s="363">
        <f t="shared" si="12"/>
        <v>0</v>
      </c>
      <c r="L20" s="5">
        <f>'t1'!M20</f>
        <v>0</v>
      </c>
      <c r="M20" s="616" t="s">
        <v>402</v>
      </c>
      <c r="AA20" s="151"/>
      <c r="AB20" s="149"/>
      <c r="AC20" s="149"/>
      <c r="AD20" s="149"/>
      <c r="AE20" s="149"/>
      <c r="AF20" s="149"/>
      <c r="AG20" s="149"/>
      <c r="AH20" s="150"/>
      <c r="AI20" s="363">
        <f t="shared" si="13"/>
        <v>0</v>
      </c>
      <c r="AJ20" s="5">
        <f>'t1'!AK20</f>
        <v>0</v>
      </c>
      <c r="AL20" s="5" t="s">
        <v>438</v>
      </c>
      <c r="AM20" s="5" t="s">
        <v>439</v>
      </c>
      <c r="AN20" s="638" t="str">
        <f t="shared" si="1"/>
        <v>OK</v>
      </c>
      <c r="AO20" s="639" t="str">
        <f t="shared" si="2"/>
        <v>OK</v>
      </c>
      <c r="AP20" s="640" t="str">
        <f t="shared" si="3"/>
        <v> </v>
      </c>
    </row>
    <row r="21" spans="1:42" ht="12" customHeight="1" thickBot="1">
      <c r="A21" s="136" t="str">
        <f>'t1'!A21</f>
        <v>POSIZIONE ECONOMICA D7 CORPO FORESTALE</v>
      </c>
      <c r="B21" s="157" t="str">
        <f>'t1'!B21</f>
        <v>0D7CF0</v>
      </c>
      <c r="C21" s="151">
        <f t="shared" si="4"/>
        <v>0</v>
      </c>
      <c r="D21" s="605">
        <f t="shared" si="5"/>
        <v>0</v>
      </c>
      <c r="E21" s="605">
        <f t="shared" si="6"/>
        <v>0</v>
      </c>
      <c r="F21" s="605">
        <f t="shared" si="7"/>
        <v>0</v>
      </c>
      <c r="G21" s="605">
        <f t="shared" si="8"/>
        <v>0</v>
      </c>
      <c r="H21" s="605">
        <f t="shared" si="9"/>
        <v>0</v>
      </c>
      <c r="I21" s="605">
        <f t="shared" si="10"/>
        <v>0</v>
      </c>
      <c r="J21" s="606">
        <f t="shared" si="11"/>
        <v>0</v>
      </c>
      <c r="K21" s="363">
        <f t="shared" si="12"/>
        <v>0</v>
      </c>
      <c r="L21" s="5">
        <f>'t1'!M21</f>
        <v>0</v>
      </c>
      <c r="M21" s="616" t="s">
        <v>402</v>
      </c>
      <c r="AA21" s="151"/>
      <c r="AB21" s="149"/>
      <c r="AC21" s="149"/>
      <c r="AD21" s="149"/>
      <c r="AE21" s="149"/>
      <c r="AF21" s="149"/>
      <c r="AG21" s="149"/>
      <c r="AH21" s="150"/>
      <c r="AI21" s="363">
        <f t="shared" si="13"/>
        <v>0</v>
      </c>
      <c r="AJ21" s="5">
        <f>'t1'!AK21</f>
        <v>0</v>
      </c>
      <c r="AL21" s="5" t="s">
        <v>438</v>
      </c>
      <c r="AM21" s="5" t="s">
        <v>439</v>
      </c>
      <c r="AN21" s="638" t="str">
        <f t="shared" si="1"/>
        <v>OK</v>
      </c>
      <c r="AO21" s="639" t="str">
        <f t="shared" si="2"/>
        <v>OK</v>
      </c>
      <c r="AP21" s="640" t="str">
        <f t="shared" si="3"/>
        <v> </v>
      </c>
    </row>
    <row r="22" spans="1:42" ht="12" customHeight="1" thickBot="1">
      <c r="A22" s="136" t="str">
        <f>'t1'!A22</f>
        <v>POSIZIONE ECONOMICA D6 CORPO FORESTALE</v>
      </c>
      <c r="B22" s="157" t="str">
        <f>'t1'!B22</f>
        <v>0D6CF0</v>
      </c>
      <c r="C22" s="151">
        <f t="shared" si="4"/>
        <v>0</v>
      </c>
      <c r="D22" s="605">
        <f t="shared" si="5"/>
        <v>0</v>
      </c>
      <c r="E22" s="605">
        <f t="shared" si="6"/>
        <v>0</v>
      </c>
      <c r="F22" s="605">
        <f t="shared" si="7"/>
        <v>0</v>
      </c>
      <c r="G22" s="605">
        <f t="shared" si="8"/>
        <v>0</v>
      </c>
      <c r="H22" s="605">
        <f t="shared" si="9"/>
        <v>0</v>
      </c>
      <c r="I22" s="605">
        <f t="shared" si="10"/>
        <v>0</v>
      </c>
      <c r="J22" s="606">
        <f t="shared" si="11"/>
        <v>0</v>
      </c>
      <c r="K22" s="363">
        <f t="shared" si="12"/>
        <v>0</v>
      </c>
      <c r="L22" s="5">
        <f>'t1'!M22</f>
        <v>0</v>
      </c>
      <c r="M22" s="616" t="s">
        <v>402</v>
      </c>
      <c r="AA22" s="151"/>
      <c r="AB22" s="149"/>
      <c r="AC22" s="149"/>
      <c r="AD22" s="149"/>
      <c r="AE22" s="149"/>
      <c r="AF22" s="149"/>
      <c r="AG22" s="149"/>
      <c r="AH22" s="150"/>
      <c r="AI22" s="363">
        <f t="shared" si="13"/>
        <v>0</v>
      </c>
      <c r="AJ22" s="5">
        <f>'t1'!AK22</f>
        <v>0</v>
      </c>
      <c r="AL22" s="5" t="s">
        <v>438</v>
      </c>
      <c r="AM22" s="5" t="s">
        <v>439</v>
      </c>
      <c r="AN22" s="638" t="str">
        <f t="shared" si="1"/>
        <v>OK</v>
      </c>
      <c r="AO22" s="639" t="str">
        <f t="shared" si="2"/>
        <v>OK</v>
      </c>
      <c r="AP22" s="640" t="str">
        <f t="shared" si="3"/>
        <v> </v>
      </c>
    </row>
    <row r="23" spans="1:42" ht="12" customHeight="1" thickBot="1">
      <c r="A23" s="136" t="str">
        <f>'t1'!A23</f>
        <v>POSIZIONE ECONOMICA D5 CORPO FORESTALE</v>
      </c>
      <c r="B23" s="157" t="str">
        <f>'t1'!B23</f>
        <v>052CF0</v>
      </c>
      <c r="C23" s="151">
        <f t="shared" si="4"/>
        <v>0</v>
      </c>
      <c r="D23" s="605">
        <f t="shared" si="5"/>
        <v>0</v>
      </c>
      <c r="E23" s="605">
        <f t="shared" si="6"/>
        <v>0</v>
      </c>
      <c r="F23" s="605">
        <f t="shared" si="7"/>
        <v>0</v>
      </c>
      <c r="G23" s="605">
        <f t="shared" si="8"/>
        <v>0</v>
      </c>
      <c r="H23" s="605">
        <f t="shared" si="9"/>
        <v>0</v>
      </c>
      <c r="I23" s="605">
        <f t="shared" si="10"/>
        <v>0</v>
      </c>
      <c r="J23" s="606">
        <f t="shared" si="11"/>
        <v>0</v>
      </c>
      <c r="K23" s="363">
        <f t="shared" si="12"/>
        <v>0</v>
      </c>
      <c r="L23" s="5">
        <f>'t1'!M23</f>
        <v>0</v>
      </c>
      <c r="M23" s="616" t="s">
        <v>402</v>
      </c>
      <c r="AA23" s="151"/>
      <c r="AB23" s="149"/>
      <c r="AC23" s="149"/>
      <c r="AD23" s="149"/>
      <c r="AE23" s="149"/>
      <c r="AF23" s="149"/>
      <c r="AG23" s="149"/>
      <c r="AH23" s="150"/>
      <c r="AI23" s="363">
        <f t="shared" si="13"/>
        <v>0</v>
      </c>
      <c r="AJ23" s="5">
        <f>'t1'!AK23</f>
        <v>0</v>
      </c>
      <c r="AL23" s="5" t="s">
        <v>438</v>
      </c>
      <c r="AM23" s="5" t="s">
        <v>439</v>
      </c>
      <c r="AN23" s="638" t="str">
        <f t="shared" si="1"/>
        <v>OK</v>
      </c>
      <c r="AO23" s="639" t="str">
        <f t="shared" si="2"/>
        <v>OK</v>
      </c>
      <c r="AP23" s="640" t="str">
        <f t="shared" si="3"/>
        <v> </v>
      </c>
    </row>
    <row r="24" spans="1:42" ht="12" customHeight="1" thickBot="1">
      <c r="A24" s="136" t="str">
        <f>'t1'!A24</f>
        <v>POSIZIONE ECONOMICA D4 CORPO FORESTALE</v>
      </c>
      <c r="B24" s="157" t="str">
        <f>'t1'!B24</f>
        <v>051CF0</v>
      </c>
      <c r="C24" s="151">
        <f t="shared" si="4"/>
        <v>0</v>
      </c>
      <c r="D24" s="605">
        <f t="shared" si="5"/>
        <v>0</v>
      </c>
      <c r="E24" s="605">
        <f t="shared" si="6"/>
        <v>0</v>
      </c>
      <c r="F24" s="605">
        <f t="shared" si="7"/>
        <v>0</v>
      </c>
      <c r="G24" s="605">
        <f t="shared" si="8"/>
        <v>0</v>
      </c>
      <c r="H24" s="605">
        <f t="shared" si="9"/>
        <v>0</v>
      </c>
      <c r="I24" s="605">
        <f t="shared" si="10"/>
        <v>0</v>
      </c>
      <c r="J24" s="606">
        <f t="shared" si="11"/>
        <v>0</v>
      </c>
      <c r="K24" s="363">
        <f t="shared" si="12"/>
        <v>0</v>
      </c>
      <c r="L24" s="5">
        <f>'t1'!M24</f>
        <v>0</v>
      </c>
      <c r="M24" s="616" t="s">
        <v>402</v>
      </c>
      <c r="AA24" s="151"/>
      <c r="AB24" s="149"/>
      <c r="AC24" s="149"/>
      <c r="AD24" s="149"/>
      <c r="AE24" s="149"/>
      <c r="AF24" s="149"/>
      <c r="AG24" s="149"/>
      <c r="AH24" s="150"/>
      <c r="AI24" s="363">
        <f t="shared" si="13"/>
        <v>0</v>
      </c>
      <c r="AJ24" s="5">
        <f>'t1'!AK24</f>
        <v>0</v>
      </c>
      <c r="AL24" s="5" t="s">
        <v>438</v>
      </c>
      <c r="AM24" s="5" t="s">
        <v>439</v>
      </c>
      <c r="AN24" s="638" t="str">
        <f t="shared" si="1"/>
        <v>OK</v>
      </c>
      <c r="AO24" s="639" t="str">
        <f t="shared" si="2"/>
        <v>OK</v>
      </c>
      <c r="AP24" s="640" t="str">
        <f t="shared" si="3"/>
        <v> </v>
      </c>
    </row>
    <row r="25" spans="1:42" ht="12" customHeight="1" thickBot="1">
      <c r="A25" s="136" t="str">
        <f>'t1'!A25</f>
        <v>POSIZIONE ECONOMICA D3 CORPO FORESTALE</v>
      </c>
      <c r="B25" s="157" t="str">
        <f>'t1'!B25</f>
        <v>050CF0</v>
      </c>
      <c r="C25" s="151">
        <f t="shared" si="4"/>
        <v>0</v>
      </c>
      <c r="D25" s="605">
        <f t="shared" si="5"/>
        <v>0</v>
      </c>
      <c r="E25" s="605">
        <f t="shared" si="6"/>
        <v>0</v>
      </c>
      <c r="F25" s="605">
        <f t="shared" si="7"/>
        <v>0</v>
      </c>
      <c r="G25" s="605">
        <f t="shared" si="8"/>
        <v>0</v>
      </c>
      <c r="H25" s="605">
        <f t="shared" si="9"/>
        <v>0</v>
      </c>
      <c r="I25" s="605">
        <f t="shared" si="10"/>
        <v>0</v>
      </c>
      <c r="J25" s="606">
        <f t="shared" si="11"/>
        <v>0</v>
      </c>
      <c r="K25" s="363">
        <f t="shared" si="12"/>
        <v>0</v>
      </c>
      <c r="L25" s="5">
        <f>'t1'!M25</f>
        <v>0</v>
      </c>
      <c r="M25" s="616" t="s">
        <v>402</v>
      </c>
      <c r="AA25" s="151"/>
      <c r="AB25" s="149"/>
      <c r="AC25" s="149"/>
      <c r="AD25" s="149"/>
      <c r="AE25" s="149"/>
      <c r="AF25" s="149"/>
      <c r="AG25" s="149"/>
      <c r="AH25" s="150"/>
      <c r="AI25" s="363">
        <f t="shared" si="13"/>
        <v>0</v>
      </c>
      <c r="AJ25" s="5">
        <f>'t1'!AK25</f>
        <v>0</v>
      </c>
      <c r="AL25" s="5" t="s">
        <v>438</v>
      </c>
      <c r="AM25" s="5" t="s">
        <v>439</v>
      </c>
      <c r="AN25" s="638" t="str">
        <f t="shared" si="1"/>
        <v>OK</v>
      </c>
      <c r="AO25" s="639" t="str">
        <f t="shared" si="2"/>
        <v>OK</v>
      </c>
      <c r="AP25" s="640" t="str">
        <f t="shared" si="3"/>
        <v> </v>
      </c>
    </row>
    <row r="26" spans="1:42" ht="12" customHeight="1" thickBot="1">
      <c r="A26" s="136" t="str">
        <f>'t1'!A26</f>
        <v>POSIZIONE ECONOMICA D2 CORPO FORESTALE</v>
      </c>
      <c r="B26" s="157" t="str">
        <f>'t1'!B26</f>
        <v>049CF0</v>
      </c>
      <c r="C26" s="151">
        <f t="shared" si="4"/>
        <v>0</v>
      </c>
      <c r="D26" s="605">
        <f t="shared" si="5"/>
        <v>0</v>
      </c>
      <c r="E26" s="605">
        <f t="shared" si="6"/>
        <v>0</v>
      </c>
      <c r="F26" s="605">
        <f t="shared" si="7"/>
        <v>0</v>
      </c>
      <c r="G26" s="605">
        <f t="shared" si="8"/>
        <v>0</v>
      </c>
      <c r="H26" s="605">
        <f t="shared" si="9"/>
        <v>0</v>
      </c>
      <c r="I26" s="605">
        <f t="shared" si="10"/>
        <v>0</v>
      </c>
      <c r="J26" s="606">
        <f t="shared" si="11"/>
        <v>0</v>
      </c>
      <c r="K26" s="363">
        <f t="shared" si="12"/>
        <v>0</v>
      </c>
      <c r="L26" s="5">
        <f>'t1'!M26</f>
        <v>0</v>
      </c>
      <c r="M26" s="616" t="s">
        <v>402</v>
      </c>
      <c r="AA26" s="151"/>
      <c r="AB26" s="149"/>
      <c r="AC26" s="149"/>
      <c r="AD26" s="149"/>
      <c r="AE26" s="149"/>
      <c r="AF26" s="149"/>
      <c r="AG26" s="149"/>
      <c r="AH26" s="150"/>
      <c r="AI26" s="363">
        <f t="shared" si="13"/>
        <v>0</v>
      </c>
      <c r="AJ26" s="5">
        <f>'t1'!AK26</f>
        <v>0</v>
      </c>
      <c r="AL26" s="5" t="s">
        <v>438</v>
      </c>
      <c r="AM26" s="5" t="s">
        <v>439</v>
      </c>
      <c r="AN26" s="638" t="str">
        <f t="shared" si="1"/>
        <v>OK</v>
      </c>
      <c r="AO26" s="639" t="str">
        <f t="shared" si="2"/>
        <v>OK</v>
      </c>
      <c r="AP26" s="640" t="str">
        <f t="shared" si="3"/>
        <v> </v>
      </c>
    </row>
    <row r="27" spans="1:42" ht="12" customHeight="1" thickBot="1">
      <c r="A27" s="136" t="str">
        <f>'t1'!A27</f>
        <v>POSIZIONE ECONOMICA D1 CORPO FORESTALE</v>
      </c>
      <c r="B27" s="157" t="str">
        <f>'t1'!B27</f>
        <v>048CF0</v>
      </c>
      <c r="C27" s="151">
        <f t="shared" si="4"/>
        <v>0</v>
      </c>
      <c r="D27" s="605">
        <f t="shared" si="5"/>
        <v>0</v>
      </c>
      <c r="E27" s="605">
        <f t="shared" si="6"/>
        <v>0</v>
      </c>
      <c r="F27" s="605">
        <f t="shared" si="7"/>
        <v>0</v>
      </c>
      <c r="G27" s="605">
        <f t="shared" si="8"/>
        <v>0</v>
      </c>
      <c r="H27" s="605">
        <f t="shared" si="9"/>
        <v>0</v>
      </c>
      <c r="I27" s="605">
        <f t="shared" si="10"/>
        <v>0</v>
      </c>
      <c r="J27" s="606">
        <f t="shared" si="11"/>
        <v>0</v>
      </c>
      <c r="K27" s="363">
        <f t="shared" si="12"/>
        <v>0</v>
      </c>
      <c r="L27" s="5">
        <f>'t1'!M27</f>
        <v>0</v>
      </c>
      <c r="M27" s="616" t="s">
        <v>402</v>
      </c>
      <c r="AA27" s="151"/>
      <c r="AB27" s="149"/>
      <c r="AC27" s="149"/>
      <c r="AD27" s="149"/>
      <c r="AE27" s="149"/>
      <c r="AF27" s="149"/>
      <c r="AG27" s="149"/>
      <c r="AH27" s="150"/>
      <c r="AI27" s="363">
        <f t="shared" si="13"/>
        <v>0</v>
      </c>
      <c r="AJ27" s="5">
        <f>'t1'!AK27</f>
        <v>0</v>
      </c>
      <c r="AL27" s="5" t="s">
        <v>438</v>
      </c>
      <c r="AM27" s="5" t="s">
        <v>439</v>
      </c>
      <c r="AN27" s="638" t="str">
        <f t="shared" si="1"/>
        <v>OK</v>
      </c>
      <c r="AO27" s="639" t="str">
        <f t="shared" si="2"/>
        <v>OK</v>
      </c>
      <c r="AP27" s="640" t="str">
        <f t="shared" si="3"/>
        <v> </v>
      </c>
    </row>
    <row r="28" spans="1:42" ht="12" customHeight="1" thickBot="1">
      <c r="A28" s="136" t="str">
        <f>'t1'!A28</f>
        <v>POSIZIONE ECONOMICA C9</v>
      </c>
      <c r="B28" s="157" t="str">
        <f>'t1'!B28</f>
        <v>0C9000</v>
      </c>
      <c r="C28" s="151">
        <f t="shared" si="4"/>
        <v>0</v>
      </c>
      <c r="D28" s="605">
        <f t="shared" si="5"/>
        <v>0</v>
      </c>
      <c r="E28" s="605">
        <f t="shared" si="6"/>
        <v>0</v>
      </c>
      <c r="F28" s="605">
        <f t="shared" si="7"/>
        <v>0</v>
      </c>
      <c r="G28" s="605">
        <f t="shared" si="8"/>
        <v>0</v>
      </c>
      <c r="H28" s="605">
        <f t="shared" si="9"/>
        <v>0</v>
      </c>
      <c r="I28" s="605">
        <f t="shared" si="10"/>
        <v>0</v>
      </c>
      <c r="J28" s="606">
        <f t="shared" si="11"/>
        <v>0</v>
      </c>
      <c r="K28" s="363">
        <f t="shared" si="12"/>
        <v>0</v>
      </c>
      <c r="L28" s="5">
        <f>'t1'!M28</f>
        <v>24</v>
      </c>
      <c r="M28" s="616" t="s">
        <v>402</v>
      </c>
      <c r="AA28" s="151"/>
      <c r="AB28" s="149"/>
      <c r="AC28" s="149"/>
      <c r="AD28" s="149"/>
      <c r="AE28" s="149"/>
      <c r="AF28" s="149"/>
      <c r="AG28" s="149"/>
      <c r="AH28" s="150"/>
      <c r="AI28" s="363">
        <f t="shared" si="13"/>
        <v>0</v>
      </c>
      <c r="AJ28" s="5">
        <f>'t1'!AK28</f>
        <v>0</v>
      </c>
      <c r="AL28" s="5" t="s">
        <v>438</v>
      </c>
      <c r="AM28" s="5" t="s">
        <v>439</v>
      </c>
      <c r="AN28" s="638" t="str">
        <f t="shared" si="1"/>
        <v>OK</v>
      </c>
      <c r="AO28" s="639" t="str">
        <f t="shared" si="2"/>
        <v>OK</v>
      </c>
      <c r="AP28" s="640" t="str">
        <f t="shared" si="3"/>
        <v> </v>
      </c>
    </row>
    <row r="29" spans="1:42" ht="12" customHeight="1" thickBot="1">
      <c r="A29" s="136" t="str">
        <f>'t1'!A29</f>
        <v>POSIZIONE ECONOMICA C8</v>
      </c>
      <c r="B29" s="157" t="str">
        <f>'t1'!B29</f>
        <v>0C8000</v>
      </c>
      <c r="C29" s="151">
        <f t="shared" si="4"/>
        <v>355.2</v>
      </c>
      <c r="D29" s="605">
        <f t="shared" si="5"/>
        <v>601441</v>
      </c>
      <c r="E29" s="605">
        <f t="shared" si="6"/>
        <v>188956</v>
      </c>
      <c r="F29" s="605">
        <f t="shared" si="7"/>
        <v>105710</v>
      </c>
      <c r="G29" s="605">
        <f t="shared" si="8"/>
        <v>0</v>
      </c>
      <c r="H29" s="605">
        <f t="shared" si="9"/>
        <v>78049</v>
      </c>
      <c r="I29" s="605">
        <f t="shared" si="10"/>
        <v>54828</v>
      </c>
      <c r="J29" s="606">
        <f t="shared" si="11"/>
        <v>471</v>
      </c>
      <c r="K29" s="363">
        <f t="shared" si="12"/>
        <v>1028513</v>
      </c>
      <c r="L29" s="5">
        <f>'t1'!M29</f>
        <v>5</v>
      </c>
      <c r="M29" s="616" t="s">
        <v>402</v>
      </c>
      <c r="AA29" s="151">
        <v>355.2</v>
      </c>
      <c r="AB29" s="149">
        <v>601441</v>
      </c>
      <c r="AC29" s="149">
        <v>188956</v>
      </c>
      <c r="AD29" s="149">
        <v>105710</v>
      </c>
      <c r="AE29" s="149"/>
      <c r="AF29" s="149">
        <v>78049</v>
      </c>
      <c r="AG29" s="149">
        <v>54828</v>
      </c>
      <c r="AH29" s="150">
        <v>471</v>
      </c>
      <c r="AI29" s="363">
        <f t="shared" si="13"/>
        <v>1028513</v>
      </c>
      <c r="AJ29" s="5">
        <f>'t1'!AK29</f>
        <v>5</v>
      </c>
      <c r="AL29" s="5" t="s">
        <v>438</v>
      </c>
      <c r="AM29" s="5" t="s">
        <v>439</v>
      </c>
      <c r="AN29" s="638" t="str">
        <f t="shared" si="1"/>
        <v>ok</v>
      </c>
      <c r="AO29" s="639" t="str">
        <f t="shared" si="2"/>
        <v>OK</v>
      </c>
      <c r="AP29" s="640" t="str">
        <f t="shared" si="3"/>
        <v> </v>
      </c>
    </row>
    <row r="30" spans="1:42" ht="12" customHeight="1" thickBot="1">
      <c r="A30" s="136" t="str">
        <f>'t1'!A30</f>
        <v>POSIZIONE ECONOMICA C7</v>
      </c>
      <c r="B30" s="157" t="str">
        <f>'t1'!B30</f>
        <v>0C7000</v>
      </c>
      <c r="C30" s="151">
        <f t="shared" si="4"/>
        <v>69.47</v>
      </c>
      <c r="D30" s="605">
        <f t="shared" si="5"/>
        <v>112139</v>
      </c>
      <c r="E30" s="605">
        <f t="shared" si="6"/>
        <v>36942</v>
      </c>
      <c r="F30" s="605">
        <f t="shared" si="7"/>
        <v>2297</v>
      </c>
      <c r="G30" s="605">
        <f t="shared" si="8"/>
        <v>0</v>
      </c>
      <c r="H30" s="605">
        <f t="shared" si="9"/>
        <v>14886</v>
      </c>
      <c r="I30" s="605">
        <f t="shared" si="10"/>
        <v>9919</v>
      </c>
      <c r="J30" s="606">
        <f t="shared" si="11"/>
        <v>563</v>
      </c>
      <c r="K30" s="363">
        <f t="shared" si="12"/>
        <v>175620</v>
      </c>
      <c r="L30" s="5">
        <f>'t1'!M30</f>
        <v>6</v>
      </c>
      <c r="M30" s="616" t="s">
        <v>402</v>
      </c>
      <c r="AA30" s="151">
        <v>69.47</v>
      </c>
      <c r="AB30" s="149">
        <v>112139</v>
      </c>
      <c r="AC30" s="149">
        <v>36942</v>
      </c>
      <c r="AD30" s="149">
        <v>2297</v>
      </c>
      <c r="AE30" s="149"/>
      <c r="AF30" s="149">
        <v>14886</v>
      </c>
      <c r="AG30" s="149">
        <v>9919</v>
      </c>
      <c r="AH30" s="150">
        <v>563</v>
      </c>
      <c r="AI30" s="363">
        <f t="shared" si="13"/>
        <v>175620</v>
      </c>
      <c r="AJ30" s="5">
        <f>'t1'!AK30</f>
        <v>6</v>
      </c>
      <c r="AL30" s="5" t="s">
        <v>438</v>
      </c>
      <c r="AM30" s="5" t="s">
        <v>439</v>
      </c>
      <c r="AN30" s="638" t="str">
        <f t="shared" si="1"/>
        <v>ok</v>
      </c>
      <c r="AO30" s="639" t="str">
        <f t="shared" si="2"/>
        <v>OK</v>
      </c>
      <c r="AP30" s="640" t="str">
        <f t="shared" si="3"/>
        <v> </v>
      </c>
    </row>
    <row r="31" spans="1:42" ht="12" customHeight="1" thickBot="1">
      <c r="A31" s="136" t="str">
        <f>'t1'!A31</f>
        <v>POSIZIONE ECONOMICA C6</v>
      </c>
      <c r="B31" s="157" t="str">
        <f>'t1'!B31</f>
        <v>097000</v>
      </c>
      <c r="C31" s="151">
        <f t="shared" si="4"/>
        <v>24</v>
      </c>
      <c r="D31" s="605">
        <f t="shared" si="5"/>
        <v>36756</v>
      </c>
      <c r="E31" s="605">
        <f t="shared" si="6"/>
        <v>12762</v>
      </c>
      <c r="F31" s="605">
        <f t="shared" si="7"/>
        <v>3568</v>
      </c>
      <c r="G31" s="605">
        <f t="shared" si="8"/>
        <v>0</v>
      </c>
      <c r="H31" s="605">
        <f t="shared" si="9"/>
        <v>4642</v>
      </c>
      <c r="I31" s="605">
        <f t="shared" si="10"/>
        <v>3156</v>
      </c>
      <c r="J31" s="606">
        <f t="shared" si="11"/>
        <v>14</v>
      </c>
      <c r="K31" s="363">
        <f t="shared" si="12"/>
        <v>60870</v>
      </c>
      <c r="L31" s="5">
        <f>'t1'!M31</f>
        <v>2</v>
      </c>
      <c r="M31" s="616" t="s">
        <v>402</v>
      </c>
      <c r="AA31" s="151">
        <v>24</v>
      </c>
      <c r="AB31" s="149">
        <v>36756</v>
      </c>
      <c r="AC31" s="149">
        <v>12762</v>
      </c>
      <c r="AD31" s="149">
        <v>3568</v>
      </c>
      <c r="AE31" s="149"/>
      <c r="AF31" s="149">
        <v>4642</v>
      </c>
      <c r="AG31" s="149">
        <v>3156</v>
      </c>
      <c r="AH31" s="150">
        <v>14</v>
      </c>
      <c r="AI31" s="363">
        <f t="shared" si="13"/>
        <v>60870</v>
      </c>
      <c r="AJ31" s="5">
        <f>'t1'!AK31</f>
        <v>2</v>
      </c>
      <c r="AL31" s="5" t="s">
        <v>438</v>
      </c>
      <c r="AM31" s="5" t="s">
        <v>439</v>
      </c>
      <c r="AN31" s="638" t="str">
        <f t="shared" si="1"/>
        <v>ok</v>
      </c>
      <c r="AO31" s="639" t="str">
        <f t="shared" si="2"/>
        <v>OK</v>
      </c>
      <c r="AP31" s="640" t="str">
        <f t="shared" si="3"/>
        <v> </v>
      </c>
    </row>
    <row r="32" spans="1:42" ht="12" customHeight="1" thickBot="1">
      <c r="A32" s="136" t="str">
        <f>'t1'!A32</f>
        <v>POSIZIONE ECONOMICA C5</v>
      </c>
      <c r="B32" s="157" t="str">
        <f>'t1'!B32</f>
        <v>046000</v>
      </c>
      <c r="C32" s="151">
        <f t="shared" si="4"/>
        <v>24</v>
      </c>
      <c r="D32" s="605">
        <f t="shared" si="5"/>
        <v>34769</v>
      </c>
      <c r="E32" s="605">
        <f t="shared" si="6"/>
        <v>12762</v>
      </c>
      <c r="F32" s="605">
        <f t="shared" si="7"/>
        <v>4643</v>
      </c>
      <c r="G32" s="605">
        <f t="shared" si="8"/>
        <v>0</v>
      </c>
      <c r="H32" s="605">
        <f t="shared" si="9"/>
        <v>4566</v>
      </c>
      <c r="I32" s="605">
        <f t="shared" si="10"/>
        <v>2996</v>
      </c>
      <c r="J32" s="606">
        <f t="shared" si="11"/>
        <v>0</v>
      </c>
      <c r="K32" s="363">
        <f t="shared" si="12"/>
        <v>59736</v>
      </c>
      <c r="L32" s="5">
        <f>'t1'!M32</f>
        <v>2</v>
      </c>
      <c r="M32" s="616" t="s">
        <v>402</v>
      </c>
      <c r="AA32" s="151">
        <v>24</v>
      </c>
      <c r="AB32" s="149">
        <v>34769</v>
      </c>
      <c r="AC32" s="149">
        <v>12762</v>
      </c>
      <c r="AD32" s="149">
        <v>4643</v>
      </c>
      <c r="AE32" s="149"/>
      <c r="AF32" s="149">
        <v>4566</v>
      </c>
      <c r="AG32" s="149">
        <v>2996</v>
      </c>
      <c r="AH32" s="150"/>
      <c r="AI32" s="363">
        <f t="shared" si="13"/>
        <v>59736</v>
      </c>
      <c r="AJ32" s="5">
        <f>'t1'!AK32</f>
        <v>2</v>
      </c>
      <c r="AL32" s="5" t="s">
        <v>438</v>
      </c>
      <c r="AM32" s="5" t="s">
        <v>439</v>
      </c>
      <c r="AN32" s="638" t="str">
        <f t="shared" si="1"/>
        <v>ok</v>
      </c>
      <c r="AO32" s="639" t="str">
        <f t="shared" si="2"/>
        <v>OK</v>
      </c>
      <c r="AP32" s="640" t="str">
        <f t="shared" si="3"/>
        <v> </v>
      </c>
    </row>
    <row r="33" spans="1:42" ht="12" customHeight="1" thickBot="1">
      <c r="A33" s="136" t="str">
        <f>'t1'!A33</f>
        <v>POSIZIONE ECONOMICA C4</v>
      </c>
      <c r="B33" s="157" t="str">
        <f>'t1'!B33</f>
        <v>045000</v>
      </c>
      <c r="C33" s="151">
        <f t="shared" si="4"/>
        <v>24</v>
      </c>
      <c r="D33" s="605">
        <f t="shared" si="5"/>
        <v>32973</v>
      </c>
      <c r="E33" s="605">
        <f t="shared" si="6"/>
        <v>12762</v>
      </c>
      <c r="F33" s="605">
        <f t="shared" si="7"/>
        <v>5051</v>
      </c>
      <c r="G33" s="605">
        <f t="shared" si="8"/>
        <v>0</v>
      </c>
      <c r="H33" s="605">
        <f t="shared" si="9"/>
        <v>4467</v>
      </c>
      <c r="I33" s="605">
        <f t="shared" si="10"/>
        <v>2839</v>
      </c>
      <c r="J33" s="606">
        <f t="shared" si="11"/>
        <v>3</v>
      </c>
      <c r="K33" s="363">
        <f t="shared" si="12"/>
        <v>58089</v>
      </c>
      <c r="L33" s="5">
        <f>'t1'!M33</f>
        <v>2</v>
      </c>
      <c r="M33" s="616" t="s">
        <v>402</v>
      </c>
      <c r="AA33" s="151">
        <v>24</v>
      </c>
      <c r="AB33" s="149">
        <v>32973</v>
      </c>
      <c r="AC33" s="149">
        <v>12762</v>
      </c>
      <c r="AD33" s="149">
        <v>5051</v>
      </c>
      <c r="AE33" s="149"/>
      <c r="AF33" s="149">
        <v>4467</v>
      </c>
      <c r="AG33" s="149">
        <v>2839</v>
      </c>
      <c r="AH33" s="150">
        <v>3</v>
      </c>
      <c r="AI33" s="363">
        <f t="shared" si="13"/>
        <v>58089</v>
      </c>
      <c r="AJ33" s="5">
        <f>'t1'!AK33</f>
        <v>2</v>
      </c>
      <c r="AL33" s="5" t="s">
        <v>438</v>
      </c>
      <c r="AM33" s="5" t="s">
        <v>439</v>
      </c>
      <c r="AN33" s="638" t="str">
        <f t="shared" si="1"/>
        <v>ok</v>
      </c>
      <c r="AO33" s="639" t="str">
        <f t="shared" si="2"/>
        <v>OK</v>
      </c>
      <c r="AP33" s="640" t="str">
        <f t="shared" si="3"/>
        <v> </v>
      </c>
    </row>
    <row r="34" spans="1:42" ht="12" customHeight="1" thickBot="1">
      <c r="A34" s="136" t="str">
        <f>'t1'!A34</f>
        <v>POSIZIONE ECONOMICA C3</v>
      </c>
      <c r="B34" s="157" t="str">
        <f>'t1'!B34</f>
        <v>043000</v>
      </c>
      <c r="C34" s="151">
        <f t="shared" si="4"/>
        <v>0</v>
      </c>
      <c r="D34" s="605">
        <f t="shared" si="5"/>
        <v>0</v>
      </c>
      <c r="E34" s="605">
        <f t="shared" si="6"/>
        <v>0</v>
      </c>
      <c r="F34" s="605">
        <f t="shared" si="7"/>
        <v>0</v>
      </c>
      <c r="G34" s="605">
        <f t="shared" si="8"/>
        <v>0</v>
      </c>
      <c r="H34" s="605">
        <f t="shared" si="9"/>
        <v>0</v>
      </c>
      <c r="I34" s="605">
        <f t="shared" si="10"/>
        <v>0</v>
      </c>
      <c r="J34" s="606">
        <f t="shared" si="11"/>
        <v>0</v>
      </c>
      <c r="K34" s="363">
        <f t="shared" si="12"/>
        <v>0</v>
      </c>
      <c r="L34" s="5">
        <f>'t1'!M34</f>
        <v>0</v>
      </c>
      <c r="M34" s="616" t="s">
        <v>402</v>
      </c>
      <c r="AA34" s="151"/>
      <c r="AB34" s="149"/>
      <c r="AC34" s="149"/>
      <c r="AD34" s="149"/>
      <c r="AE34" s="149"/>
      <c r="AF34" s="149"/>
      <c r="AG34" s="149"/>
      <c r="AH34" s="150"/>
      <c r="AI34" s="363">
        <f t="shared" si="13"/>
        <v>0</v>
      </c>
      <c r="AJ34" s="5">
        <f>'t1'!AK34</f>
        <v>0</v>
      </c>
      <c r="AL34" s="5" t="s">
        <v>438</v>
      </c>
      <c r="AM34" s="5" t="s">
        <v>439</v>
      </c>
      <c r="AN34" s="638" t="str">
        <f t="shared" si="1"/>
        <v>OK</v>
      </c>
      <c r="AO34" s="639" t="str">
        <f t="shared" si="2"/>
        <v>OK</v>
      </c>
      <c r="AP34" s="640" t="str">
        <f t="shared" si="3"/>
        <v> </v>
      </c>
    </row>
    <row r="35" spans="1:42" ht="12" customHeight="1" thickBot="1">
      <c r="A35" s="136" t="str">
        <f>'t1'!A35</f>
        <v>POSIZIONE ECONOMICA C2</v>
      </c>
      <c r="B35" s="157" t="str">
        <f>'t1'!B35</f>
        <v>042000</v>
      </c>
      <c r="C35" s="151">
        <f t="shared" si="4"/>
        <v>0</v>
      </c>
      <c r="D35" s="605">
        <f t="shared" si="5"/>
        <v>0</v>
      </c>
      <c r="E35" s="605">
        <f t="shared" si="6"/>
        <v>0</v>
      </c>
      <c r="F35" s="605">
        <f t="shared" si="7"/>
        <v>0</v>
      </c>
      <c r="G35" s="605">
        <f t="shared" si="8"/>
        <v>0</v>
      </c>
      <c r="H35" s="605">
        <f t="shared" si="9"/>
        <v>0</v>
      </c>
      <c r="I35" s="605">
        <f t="shared" si="10"/>
        <v>0</v>
      </c>
      <c r="J35" s="606">
        <f t="shared" si="11"/>
        <v>0</v>
      </c>
      <c r="K35" s="363">
        <f t="shared" si="12"/>
        <v>0</v>
      </c>
      <c r="L35" s="5">
        <f>'t1'!M35</f>
        <v>0</v>
      </c>
      <c r="M35" s="616" t="s">
        <v>402</v>
      </c>
      <c r="AA35" s="151"/>
      <c r="AB35" s="149"/>
      <c r="AC35" s="149"/>
      <c r="AD35" s="149"/>
      <c r="AE35" s="149"/>
      <c r="AF35" s="149"/>
      <c r="AG35" s="149"/>
      <c r="AH35" s="150"/>
      <c r="AI35" s="363">
        <f t="shared" si="13"/>
        <v>0</v>
      </c>
      <c r="AJ35" s="5">
        <f>'t1'!AK35</f>
        <v>0</v>
      </c>
      <c r="AL35" s="5" t="s">
        <v>438</v>
      </c>
      <c r="AM35" s="5" t="s">
        <v>439</v>
      </c>
      <c r="AN35" s="638" t="str">
        <f t="shared" si="1"/>
        <v>OK</v>
      </c>
      <c r="AO35" s="639" t="str">
        <f t="shared" si="2"/>
        <v>OK</v>
      </c>
      <c r="AP35" s="640" t="str">
        <f t="shared" si="3"/>
        <v> </v>
      </c>
    </row>
    <row r="36" spans="1:42" ht="12" customHeight="1" thickBot="1">
      <c r="A36" s="136" t="str">
        <f>'t1'!A36</f>
        <v>POSIZIONE ECONOMICA C1</v>
      </c>
      <c r="B36" s="157" t="str">
        <f>'t1'!B36</f>
        <v>040000</v>
      </c>
      <c r="C36" s="151">
        <f t="shared" si="4"/>
        <v>0</v>
      </c>
      <c r="D36" s="605">
        <f t="shared" si="5"/>
        <v>0</v>
      </c>
      <c r="E36" s="605">
        <f t="shared" si="6"/>
        <v>0</v>
      </c>
      <c r="F36" s="605">
        <f t="shared" si="7"/>
        <v>0</v>
      </c>
      <c r="G36" s="605">
        <f t="shared" si="8"/>
        <v>0</v>
      </c>
      <c r="H36" s="605">
        <f t="shared" si="9"/>
        <v>0</v>
      </c>
      <c r="I36" s="605">
        <f t="shared" si="10"/>
        <v>0</v>
      </c>
      <c r="J36" s="606">
        <f t="shared" si="11"/>
        <v>0</v>
      </c>
      <c r="K36" s="363">
        <f t="shared" si="12"/>
        <v>0</v>
      </c>
      <c r="L36" s="5">
        <f>'t1'!M36</f>
        <v>0</v>
      </c>
      <c r="M36" s="616" t="s">
        <v>402</v>
      </c>
      <c r="AA36" s="151"/>
      <c r="AB36" s="149"/>
      <c r="AC36" s="149"/>
      <c r="AD36" s="149"/>
      <c r="AE36" s="149"/>
      <c r="AF36" s="149"/>
      <c r="AG36" s="149"/>
      <c r="AH36" s="150"/>
      <c r="AI36" s="363">
        <f t="shared" si="13"/>
        <v>0</v>
      </c>
      <c r="AJ36" s="5">
        <f>'t1'!AK36</f>
        <v>0</v>
      </c>
      <c r="AL36" s="5" t="s">
        <v>438</v>
      </c>
      <c r="AM36" s="5" t="s">
        <v>439</v>
      </c>
      <c r="AN36" s="638" t="str">
        <f t="shared" si="1"/>
        <v>OK</v>
      </c>
      <c r="AO36" s="639" t="str">
        <f t="shared" si="2"/>
        <v>OK</v>
      </c>
      <c r="AP36" s="640" t="str">
        <f t="shared" si="3"/>
        <v> </v>
      </c>
    </row>
    <row r="37" spans="1:42" ht="12" customHeight="1" thickBot="1">
      <c r="A37" s="136" t="str">
        <f>'t1'!A37</f>
        <v>POSIZIONE ECONOMICA C9 CORPO FORESTALE</v>
      </c>
      <c r="B37" s="157" t="str">
        <f>'t1'!B37</f>
        <v>0C9CF0</v>
      </c>
      <c r="C37" s="151">
        <f t="shared" si="4"/>
        <v>0</v>
      </c>
      <c r="D37" s="605">
        <f t="shared" si="5"/>
        <v>0</v>
      </c>
      <c r="E37" s="605">
        <f t="shared" si="6"/>
        <v>0</v>
      </c>
      <c r="F37" s="605">
        <f t="shared" si="7"/>
        <v>0</v>
      </c>
      <c r="G37" s="605">
        <f t="shared" si="8"/>
        <v>0</v>
      </c>
      <c r="H37" s="605">
        <f t="shared" si="9"/>
        <v>0</v>
      </c>
      <c r="I37" s="605">
        <f t="shared" si="10"/>
        <v>0</v>
      </c>
      <c r="J37" s="606">
        <f t="shared" si="11"/>
        <v>0</v>
      </c>
      <c r="K37" s="363">
        <f t="shared" si="12"/>
        <v>0</v>
      </c>
      <c r="L37" s="5">
        <f>'t1'!M37</f>
        <v>0</v>
      </c>
      <c r="M37" s="616" t="s">
        <v>402</v>
      </c>
      <c r="AA37" s="151"/>
      <c r="AB37" s="149"/>
      <c r="AC37" s="149"/>
      <c r="AD37" s="149"/>
      <c r="AE37" s="149"/>
      <c r="AF37" s="149"/>
      <c r="AG37" s="149"/>
      <c r="AH37" s="150"/>
      <c r="AI37" s="363">
        <f t="shared" si="13"/>
        <v>0</v>
      </c>
      <c r="AJ37" s="5">
        <f>'t1'!AK37</f>
        <v>0</v>
      </c>
      <c r="AL37" s="5" t="s">
        <v>438</v>
      </c>
      <c r="AM37" s="5" t="s">
        <v>439</v>
      </c>
      <c r="AN37" s="638" t="str">
        <f t="shared" si="1"/>
        <v>OK</v>
      </c>
      <c r="AO37" s="639" t="str">
        <f t="shared" si="2"/>
        <v>OK</v>
      </c>
      <c r="AP37" s="640" t="str">
        <f t="shared" si="3"/>
        <v> </v>
      </c>
    </row>
    <row r="38" spans="1:42" ht="12" customHeight="1" thickBot="1">
      <c r="A38" s="136" t="str">
        <f>'t1'!A38</f>
        <v>POSIZIONE ECONOMICA C8 CORPO FORESTALE</v>
      </c>
      <c r="B38" s="157" t="str">
        <f>'t1'!B38</f>
        <v>0C8CF0</v>
      </c>
      <c r="C38" s="151">
        <f t="shared" si="4"/>
        <v>0</v>
      </c>
      <c r="D38" s="605">
        <f t="shared" si="5"/>
        <v>0</v>
      </c>
      <c r="E38" s="605">
        <f t="shared" si="6"/>
        <v>0</v>
      </c>
      <c r="F38" s="605">
        <f t="shared" si="7"/>
        <v>0</v>
      </c>
      <c r="G38" s="605">
        <f t="shared" si="8"/>
        <v>0</v>
      </c>
      <c r="H38" s="605">
        <f t="shared" si="9"/>
        <v>0</v>
      </c>
      <c r="I38" s="605">
        <f t="shared" si="10"/>
        <v>0</v>
      </c>
      <c r="J38" s="606">
        <f t="shared" si="11"/>
        <v>0</v>
      </c>
      <c r="K38" s="363">
        <f t="shared" si="12"/>
        <v>0</v>
      </c>
      <c r="L38" s="5">
        <f>'t1'!M38</f>
        <v>0</v>
      </c>
      <c r="M38" s="616" t="s">
        <v>402</v>
      </c>
      <c r="AA38" s="151"/>
      <c r="AB38" s="149"/>
      <c r="AC38" s="149"/>
      <c r="AD38" s="149"/>
      <c r="AE38" s="149"/>
      <c r="AF38" s="149"/>
      <c r="AG38" s="149"/>
      <c r="AH38" s="150"/>
      <c r="AI38" s="363">
        <f t="shared" si="13"/>
        <v>0</v>
      </c>
      <c r="AJ38" s="5">
        <f>'t1'!AK38</f>
        <v>0</v>
      </c>
      <c r="AL38" s="5" t="s">
        <v>438</v>
      </c>
      <c r="AM38" s="5" t="s">
        <v>439</v>
      </c>
      <c r="AN38" s="638" t="str">
        <f t="shared" si="1"/>
        <v>OK</v>
      </c>
      <c r="AO38" s="639" t="str">
        <f t="shared" si="2"/>
        <v>OK</v>
      </c>
      <c r="AP38" s="640" t="str">
        <f t="shared" si="3"/>
        <v> </v>
      </c>
    </row>
    <row r="39" spans="1:42" ht="12" customHeight="1" thickBot="1">
      <c r="A39" s="136" t="str">
        <f>'t1'!A39</f>
        <v>POSIZIONE ECONOMICA C7 CORPO FORESTALE</v>
      </c>
      <c r="B39" s="157" t="str">
        <f>'t1'!B39</f>
        <v>0C7CF0</v>
      </c>
      <c r="C39" s="151">
        <f t="shared" si="4"/>
        <v>0</v>
      </c>
      <c r="D39" s="605">
        <f t="shared" si="5"/>
        <v>0</v>
      </c>
      <c r="E39" s="605">
        <f t="shared" si="6"/>
        <v>0</v>
      </c>
      <c r="F39" s="605">
        <f t="shared" si="7"/>
        <v>0</v>
      </c>
      <c r="G39" s="605">
        <f t="shared" si="8"/>
        <v>0</v>
      </c>
      <c r="H39" s="605">
        <f t="shared" si="9"/>
        <v>0</v>
      </c>
      <c r="I39" s="605">
        <f t="shared" si="10"/>
        <v>0</v>
      </c>
      <c r="J39" s="606">
        <f t="shared" si="11"/>
        <v>0</v>
      </c>
      <c r="K39" s="363">
        <f t="shared" si="12"/>
        <v>0</v>
      </c>
      <c r="L39" s="5">
        <f>'t1'!M39</f>
        <v>0</v>
      </c>
      <c r="M39" s="616" t="s">
        <v>402</v>
      </c>
      <c r="AA39" s="151"/>
      <c r="AB39" s="149"/>
      <c r="AC39" s="149"/>
      <c r="AD39" s="149"/>
      <c r="AE39" s="149"/>
      <c r="AF39" s="149"/>
      <c r="AG39" s="149"/>
      <c r="AH39" s="150"/>
      <c r="AI39" s="363">
        <f t="shared" si="13"/>
        <v>0</v>
      </c>
      <c r="AJ39" s="5">
        <f>'t1'!AK39</f>
        <v>0</v>
      </c>
      <c r="AL39" s="5" t="s">
        <v>438</v>
      </c>
      <c r="AM39" s="5" t="s">
        <v>439</v>
      </c>
      <c r="AN39" s="638" t="str">
        <f t="shared" si="1"/>
        <v>OK</v>
      </c>
      <c r="AO39" s="639" t="str">
        <f t="shared" si="2"/>
        <v>OK</v>
      </c>
      <c r="AP39" s="640" t="str">
        <f t="shared" si="3"/>
        <v> </v>
      </c>
    </row>
    <row r="40" spans="1:42" ht="12" customHeight="1" thickBot="1">
      <c r="A40" s="136" t="str">
        <f>'t1'!A40</f>
        <v>POSIZIONE ECONOMICA C6 CORPO FORESTALE</v>
      </c>
      <c r="B40" s="157" t="str">
        <f>'t1'!B40</f>
        <v>097CF0</v>
      </c>
      <c r="C40" s="151">
        <f t="shared" si="4"/>
        <v>0</v>
      </c>
      <c r="D40" s="605">
        <f t="shared" si="5"/>
        <v>0</v>
      </c>
      <c r="E40" s="605">
        <f t="shared" si="6"/>
        <v>0</v>
      </c>
      <c r="F40" s="605">
        <f t="shared" si="7"/>
        <v>0</v>
      </c>
      <c r="G40" s="605">
        <f t="shared" si="8"/>
        <v>0</v>
      </c>
      <c r="H40" s="605">
        <f t="shared" si="9"/>
        <v>0</v>
      </c>
      <c r="I40" s="605">
        <f t="shared" si="10"/>
        <v>0</v>
      </c>
      <c r="J40" s="606">
        <f t="shared" si="11"/>
        <v>0</v>
      </c>
      <c r="K40" s="363">
        <f t="shared" si="12"/>
        <v>0</v>
      </c>
      <c r="L40" s="5">
        <f>'t1'!M40</f>
        <v>0</v>
      </c>
      <c r="M40" s="616" t="s">
        <v>402</v>
      </c>
      <c r="AA40" s="151"/>
      <c r="AB40" s="149"/>
      <c r="AC40" s="149"/>
      <c r="AD40" s="149"/>
      <c r="AE40" s="149"/>
      <c r="AF40" s="149"/>
      <c r="AG40" s="149"/>
      <c r="AH40" s="150"/>
      <c r="AI40" s="363">
        <f t="shared" si="13"/>
        <v>0</v>
      </c>
      <c r="AJ40" s="5">
        <f>'t1'!AK40</f>
        <v>0</v>
      </c>
      <c r="AL40" s="5" t="s">
        <v>438</v>
      </c>
      <c r="AM40" s="5" t="s">
        <v>439</v>
      </c>
      <c r="AN40" s="638" t="str">
        <f t="shared" si="1"/>
        <v>OK</v>
      </c>
      <c r="AO40" s="639" t="str">
        <f t="shared" si="2"/>
        <v>OK</v>
      </c>
      <c r="AP40" s="640" t="str">
        <f t="shared" si="3"/>
        <v> </v>
      </c>
    </row>
    <row r="41" spans="1:42" ht="12" customHeight="1" thickBot="1">
      <c r="A41" s="136" t="str">
        <f>'t1'!A41</f>
        <v>POSIZIONE ECONOMICA C5 CORPO FORESTALE</v>
      </c>
      <c r="B41" s="157" t="str">
        <f>'t1'!B41</f>
        <v>046CF0</v>
      </c>
      <c r="C41" s="151">
        <f t="shared" si="4"/>
        <v>0</v>
      </c>
      <c r="D41" s="605">
        <f t="shared" si="5"/>
        <v>0</v>
      </c>
      <c r="E41" s="605">
        <f t="shared" si="6"/>
        <v>0</v>
      </c>
      <c r="F41" s="605">
        <f t="shared" si="7"/>
        <v>0</v>
      </c>
      <c r="G41" s="605">
        <f t="shared" si="8"/>
        <v>0</v>
      </c>
      <c r="H41" s="605">
        <f t="shared" si="9"/>
        <v>0</v>
      </c>
      <c r="I41" s="605">
        <f t="shared" si="10"/>
        <v>0</v>
      </c>
      <c r="J41" s="606">
        <f t="shared" si="11"/>
        <v>0</v>
      </c>
      <c r="K41" s="363">
        <f t="shared" si="12"/>
        <v>0</v>
      </c>
      <c r="L41" s="5">
        <f>'t1'!M41</f>
        <v>0</v>
      </c>
      <c r="M41" s="616" t="s">
        <v>402</v>
      </c>
      <c r="AA41" s="151"/>
      <c r="AB41" s="149"/>
      <c r="AC41" s="149"/>
      <c r="AD41" s="149"/>
      <c r="AE41" s="149"/>
      <c r="AF41" s="149"/>
      <c r="AG41" s="149"/>
      <c r="AH41" s="150"/>
      <c r="AI41" s="363">
        <f t="shared" si="13"/>
        <v>0</v>
      </c>
      <c r="AJ41" s="5">
        <f>'t1'!AK41</f>
        <v>0</v>
      </c>
      <c r="AL41" s="5" t="s">
        <v>438</v>
      </c>
      <c r="AM41" s="5" t="s">
        <v>439</v>
      </c>
      <c r="AN41" s="638" t="str">
        <f t="shared" si="1"/>
        <v>OK</v>
      </c>
      <c r="AO41" s="639" t="str">
        <f t="shared" si="2"/>
        <v>OK</v>
      </c>
      <c r="AP41" s="640" t="str">
        <f t="shared" si="3"/>
        <v> </v>
      </c>
    </row>
    <row r="42" spans="1:42" ht="12" customHeight="1" thickBot="1">
      <c r="A42" s="136" t="str">
        <f>'t1'!A42</f>
        <v>POSIZIONE ECONOMICA C4 CORPO FORESTALE</v>
      </c>
      <c r="B42" s="157" t="str">
        <f>'t1'!B42</f>
        <v>045CF0</v>
      </c>
      <c r="C42" s="151">
        <f t="shared" si="4"/>
        <v>0</v>
      </c>
      <c r="D42" s="605">
        <f t="shared" si="5"/>
        <v>0</v>
      </c>
      <c r="E42" s="605">
        <f t="shared" si="6"/>
        <v>0</v>
      </c>
      <c r="F42" s="605">
        <f t="shared" si="7"/>
        <v>0</v>
      </c>
      <c r="G42" s="605">
        <f t="shared" si="8"/>
        <v>0</v>
      </c>
      <c r="H42" s="605">
        <f t="shared" si="9"/>
        <v>0</v>
      </c>
      <c r="I42" s="605">
        <f t="shared" si="10"/>
        <v>0</v>
      </c>
      <c r="J42" s="606">
        <f t="shared" si="11"/>
        <v>0</v>
      </c>
      <c r="K42" s="363">
        <f t="shared" si="12"/>
        <v>0</v>
      </c>
      <c r="L42" s="5">
        <f>'t1'!M42</f>
        <v>0</v>
      </c>
      <c r="M42" s="616" t="s">
        <v>402</v>
      </c>
      <c r="AA42" s="151"/>
      <c r="AB42" s="149"/>
      <c r="AC42" s="149"/>
      <c r="AD42" s="149"/>
      <c r="AE42" s="149"/>
      <c r="AF42" s="149"/>
      <c r="AG42" s="149"/>
      <c r="AH42" s="150"/>
      <c r="AI42" s="363">
        <f t="shared" si="13"/>
        <v>0</v>
      </c>
      <c r="AJ42" s="5">
        <f>'t1'!AK42</f>
        <v>0</v>
      </c>
      <c r="AL42" s="5" t="s">
        <v>438</v>
      </c>
      <c r="AM42" s="5" t="s">
        <v>439</v>
      </c>
      <c r="AN42" s="638" t="str">
        <f t="shared" si="1"/>
        <v>OK</v>
      </c>
      <c r="AO42" s="639" t="str">
        <f t="shared" si="2"/>
        <v>OK</v>
      </c>
      <c r="AP42" s="640" t="str">
        <f t="shared" si="3"/>
        <v> </v>
      </c>
    </row>
    <row r="43" spans="1:42" ht="12" customHeight="1" thickBot="1">
      <c r="A43" s="136" t="str">
        <f>'t1'!A43</f>
        <v>POSIZIONE ECONOMICA C3 CORPO FORESTALE</v>
      </c>
      <c r="B43" s="157" t="str">
        <f>'t1'!B43</f>
        <v>043CF0</v>
      </c>
      <c r="C43" s="151">
        <f t="shared" si="4"/>
        <v>0</v>
      </c>
      <c r="D43" s="605">
        <f t="shared" si="5"/>
        <v>0</v>
      </c>
      <c r="E43" s="605">
        <f t="shared" si="6"/>
        <v>0</v>
      </c>
      <c r="F43" s="605">
        <f t="shared" si="7"/>
        <v>0</v>
      </c>
      <c r="G43" s="605">
        <f t="shared" si="8"/>
        <v>0</v>
      </c>
      <c r="H43" s="605">
        <f t="shared" si="9"/>
        <v>0</v>
      </c>
      <c r="I43" s="605">
        <f t="shared" si="10"/>
        <v>0</v>
      </c>
      <c r="J43" s="606">
        <f t="shared" si="11"/>
        <v>0</v>
      </c>
      <c r="K43" s="363">
        <f t="shared" si="12"/>
        <v>0</v>
      </c>
      <c r="L43" s="5">
        <f>'t1'!M43</f>
        <v>0</v>
      </c>
      <c r="M43" s="616" t="s">
        <v>402</v>
      </c>
      <c r="AA43" s="151"/>
      <c r="AB43" s="149"/>
      <c r="AC43" s="149"/>
      <c r="AD43" s="149"/>
      <c r="AE43" s="149"/>
      <c r="AF43" s="149"/>
      <c r="AG43" s="149"/>
      <c r="AH43" s="150"/>
      <c r="AI43" s="363">
        <f t="shared" si="13"/>
        <v>0</v>
      </c>
      <c r="AJ43" s="5">
        <f>'t1'!AK43</f>
        <v>0</v>
      </c>
      <c r="AL43" s="5" t="s">
        <v>438</v>
      </c>
      <c r="AM43" s="5" t="s">
        <v>439</v>
      </c>
      <c r="AN43" s="638" t="str">
        <f t="shared" si="1"/>
        <v>OK</v>
      </c>
      <c r="AO43" s="639" t="str">
        <f t="shared" si="2"/>
        <v>OK</v>
      </c>
      <c r="AP43" s="640" t="str">
        <f t="shared" si="3"/>
        <v> </v>
      </c>
    </row>
    <row r="44" spans="1:42" ht="12" customHeight="1" thickBot="1">
      <c r="A44" s="136" t="str">
        <f>'t1'!A44</f>
        <v>POSIZIONE ECONOMICA C2 CORPO FORESTALE</v>
      </c>
      <c r="B44" s="157" t="str">
        <f>'t1'!B44</f>
        <v>042CF0</v>
      </c>
      <c r="C44" s="151">
        <f t="shared" si="4"/>
        <v>0</v>
      </c>
      <c r="D44" s="605">
        <f t="shared" si="5"/>
        <v>0</v>
      </c>
      <c r="E44" s="605">
        <f t="shared" si="6"/>
        <v>0</v>
      </c>
      <c r="F44" s="605">
        <f t="shared" si="7"/>
        <v>0</v>
      </c>
      <c r="G44" s="605">
        <f t="shared" si="8"/>
        <v>0</v>
      </c>
      <c r="H44" s="605">
        <f t="shared" si="9"/>
        <v>0</v>
      </c>
      <c r="I44" s="605">
        <f t="shared" si="10"/>
        <v>0</v>
      </c>
      <c r="J44" s="606">
        <f t="shared" si="11"/>
        <v>0</v>
      </c>
      <c r="K44" s="363">
        <f t="shared" si="12"/>
        <v>0</v>
      </c>
      <c r="L44" s="5">
        <f>'t1'!M44</f>
        <v>0</v>
      </c>
      <c r="M44" s="616" t="s">
        <v>402</v>
      </c>
      <c r="AA44" s="151"/>
      <c r="AB44" s="149"/>
      <c r="AC44" s="149"/>
      <c r="AD44" s="149"/>
      <c r="AE44" s="149"/>
      <c r="AF44" s="149"/>
      <c r="AG44" s="149"/>
      <c r="AH44" s="150"/>
      <c r="AI44" s="363">
        <f t="shared" si="13"/>
        <v>0</v>
      </c>
      <c r="AJ44" s="5">
        <f>'t1'!AK44</f>
        <v>0</v>
      </c>
      <c r="AL44" s="5" t="s">
        <v>438</v>
      </c>
      <c r="AM44" s="5" t="s">
        <v>439</v>
      </c>
      <c r="AN44" s="638" t="str">
        <f t="shared" si="1"/>
        <v>OK</v>
      </c>
      <c r="AO44" s="639" t="str">
        <f t="shared" si="2"/>
        <v>OK</v>
      </c>
      <c r="AP44" s="640" t="str">
        <f t="shared" si="3"/>
        <v> </v>
      </c>
    </row>
    <row r="45" spans="1:42" ht="12" customHeight="1" thickBot="1">
      <c r="A45" s="136" t="str">
        <f>'t1'!A45</f>
        <v>POSIZIONE ECONOMICA C1 CORPO FORESTALE</v>
      </c>
      <c r="B45" s="157" t="str">
        <f>'t1'!B45</f>
        <v>040CF0</v>
      </c>
      <c r="C45" s="151">
        <f t="shared" si="4"/>
        <v>0</v>
      </c>
      <c r="D45" s="605">
        <f t="shared" si="5"/>
        <v>0</v>
      </c>
      <c r="E45" s="605">
        <f t="shared" si="6"/>
        <v>0</v>
      </c>
      <c r="F45" s="605">
        <f t="shared" si="7"/>
        <v>0</v>
      </c>
      <c r="G45" s="605">
        <f t="shared" si="8"/>
        <v>0</v>
      </c>
      <c r="H45" s="605">
        <f t="shared" si="9"/>
        <v>0</v>
      </c>
      <c r="I45" s="605">
        <f t="shared" si="10"/>
        <v>0</v>
      </c>
      <c r="J45" s="606">
        <f t="shared" si="11"/>
        <v>0</v>
      </c>
      <c r="K45" s="363">
        <f t="shared" si="12"/>
        <v>0</v>
      </c>
      <c r="L45" s="5">
        <f>'t1'!M45</f>
        <v>0</v>
      </c>
      <c r="M45" s="616" t="s">
        <v>402</v>
      </c>
      <c r="AA45" s="151"/>
      <c r="AB45" s="149"/>
      <c r="AC45" s="149"/>
      <c r="AD45" s="149"/>
      <c r="AE45" s="149"/>
      <c r="AF45" s="149"/>
      <c r="AG45" s="149"/>
      <c r="AH45" s="150"/>
      <c r="AI45" s="363">
        <f t="shared" si="13"/>
        <v>0</v>
      </c>
      <c r="AJ45" s="5">
        <f>'t1'!AK45</f>
        <v>0</v>
      </c>
      <c r="AL45" s="5" t="s">
        <v>438</v>
      </c>
      <c r="AM45" s="5" t="s">
        <v>439</v>
      </c>
      <c r="AN45" s="638" t="str">
        <f t="shared" si="1"/>
        <v>OK</v>
      </c>
      <c r="AO45" s="639" t="str">
        <f t="shared" si="2"/>
        <v>OK</v>
      </c>
      <c r="AP45" s="640" t="str">
        <f t="shared" si="3"/>
        <v> </v>
      </c>
    </row>
    <row r="46" spans="1:42" ht="12" customHeight="1" thickBot="1">
      <c r="A46" s="136" t="str">
        <f>'t1'!A46</f>
        <v>POSIZIONE ECONOMICA B7</v>
      </c>
      <c r="B46" s="157" t="str">
        <f>'t1'!B46</f>
        <v>0B7000</v>
      </c>
      <c r="C46" s="151">
        <f t="shared" si="4"/>
        <v>0</v>
      </c>
      <c r="D46" s="605">
        <f t="shared" si="5"/>
        <v>0</v>
      </c>
      <c r="E46" s="605">
        <f t="shared" si="6"/>
        <v>0</v>
      </c>
      <c r="F46" s="605">
        <f t="shared" si="7"/>
        <v>0</v>
      </c>
      <c r="G46" s="605">
        <f t="shared" si="8"/>
        <v>0</v>
      </c>
      <c r="H46" s="605">
        <f t="shared" si="9"/>
        <v>0</v>
      </c>
      <c r="I46" s="605">
        <f t="shared" si="10"/>
        <v>0</v>
      </c>
      <c r="J46" s="606">
        <f t="shared" si="11"/>
        <v>0</v>
      </c>
      <c r="K46" s="363">
        <f t="shared" si="12"/>
        <v>0</v>
      </c>
      <c r="L46" s="5">
        <f>'t1'!M46</f>
        <v>4</v>
      </c>
      <c r="M46" s="616" t="s">
        <v>402</v>
      </c>
      <c r="AA46" s="151"/>
      <c r="AB46" s="149"/>
      <c r="AC46" s="149"/>
      <c r="AD46" s="149"/>
      <c r="AE46" s="149"/>
      <c r="AF46" s="149"/>
      <c r="AG46" s="149"/>
      <c r="AH46" s="150"/>
      <c r="AI46" s="363">
        <f t="shared" si="13"/>
        <v>0</v>
      </c>
      <c r="AJ46" s="5">
        <f>'t1'!AK46</f>
        <v>0</v>
      </c>
      <c r="AL46" s="5" t="s">
        <v>438</v>
      </c>
      <c r="AM46" s="5" t="s">
        <v>439</v>
      </c>
      <c r="AN46" s="638" t="str">
        <f t="shared" si="1"/>
        <v>OK</v>
      </c>
      <c r="AO46" s="639" t="str">
        <f t="shared" si="2"/>
        <v>OK</v>
      </c>
      <c r="AP46" s="640" t="str">
        <f t="shared" si="3"/>
        <v> </v>
      </c>
    </row>
    <row r="47" spans="1:42" ht="12" customHeight="1" thickBot="1">
      <c r="A47" s="136" t="str">
        <f>'t1'!A47</f>
        <v>POSIZIONE ECONOMICA B6</v>
      </c>
      <c r="B47" s="157" t="str">
        <f>'t1'!B47</f>
        <v>038000</v>
      </c>
      <c r="C47" s="151">
        <f t="shared" si="4"/>
        <v>48</v>
      </c>
      <c r="D47" s="605">
        <f t="shared" si="5"/>
        <v>57864</v>
      </c>
      <c r="E47" s="605">
        <f t="shared" si="6"/>
        <v>25134</v>
      </c>
      <c r="F47" s="605">
        <f t="shared" si="7"/>
        <v>14266</v>
      </c>
      <c r="G47" s="605">
        <f t="shared" si="8"/>
        <v>0</v>
      </c>
      <c r="H47" s="605">
        <f t="shared" si="9"/>
        <v>8462</v>
      </c>
      <c r="I47" s="605">
        <f t="shared" si="10"/>
        <v>5024</v>
      </c>
      <c r="J47" s="606">
        <f t="shared" si="11"/>
        <v>0</v>
      </c>
      <c r="K47" s="363">
        <f t="shared" si="12"/>
        <v>110750</v>
      </c>
      <c r="L47" s="5">
        <f>'t1'!M47</f>
        <v>0</v>
      </c>
      <c r="M47" s="616" t="s">
        <v>402</v>
      </c>
      <c r="AA47" s="151">
        <v>48</v>
      </c>
      <c r="AB47" s="149">
        <v>57864</v>
      </c>
      <c r="AC47" s="149">
        <v>25134</v>
      </c>
      <c r="AD47" s="149">
        <v>14266</v>
      </c>
      <c r="AE47" s="149"/>
      <c r="AF47" s="149">
        <v>8462</v>
      </c>
      <c r="AG47" s="149">
        <v>5024</v>
      </c>
      <c r="AH47" s="150"/>
      <c r="AI47" s="363">
        <f t="shared" si="13"/>
        <v>110750</v>
      </c>
      <c r="AJ47" s="5">
        <f>'t1'!AK47</f>
        <v>0</v>
      </c>
      <c r="AL47" s="5" t="s">
        <v>438</v>
      </c>
      <c r="AM47" s="5" t="s">
        <v>439</v>
      </c>
      <c r="AN47" s="638" t="str">
        <f t="shared" si="1"/>
        <v>ok</v>
      </c>
      <c r="AO47" s="639" t="str">
        <f t="shared" si="2"/>
        <v>OK</v>
      </c>
      <c r="AP47" s="640" t="str">
        <f t="shared" si="3"/>
        <v> </v>
      </c>
    </row>
    <row r="48" spans="1:42" ht="12" customHeight="1" thickBot="1">
      <c r="A48" s="136" t="str">
        <f>'t1'!A48</f>
        <v>POSIZIONE ECONOMICA B5</v>
      </c>
      <c r="B48" s="157" t="str">
        <f>'t1'!B48</f>
        <v>037000</v>
      </c>
      <c r="C48" s="151">
        <f t="shared" si="4"/>
        <v>0</v>
      </c>
      <c r="D48" s="605">
        <f t="shared" si="5"/>
        <v>0</v>
      </c>
      <c r="E48" s="605">
        <f t="shared" si="6"/>
        <v>0</v>
      </c>
      <c r="F48" s="605">
        <f t="shared" si="7"/>
        <v>0</v>
      </c>
      <c r="G48" s="605">
        <f t="shared" si="8"/>
        <v>0</v>
      </c>
      <c r="H48" s="605">
        <f t="shared" si="9"/>
        <v>0</v>
      </c>
      <c r="I48" s="605">
        <f t="shared" si="10"/>
        <v>0</v>
      </c>
      <c r="J48" s="606">
        <f t="shared" si="11"/>
        <v>0</v>
      </c>
      <c r="K48" s="363">
        <f t="shared" si="12"/>
        <v>0</v>
      </c>
      <c r="L48" s="5">
        <f>'t1'!M48</f>
        <v>0</v>
      </c>
      <c r="M48" s="616" t="s">
        <v>402</v>
      </c>
      <c r="AA48" s="151"/>
      <c r="AB48" s="149"/>
      <c r="AC48" s="149"/>
      <c r="AD48" s="149"/>
      <c r="AE48" s="149"/>
      <c r="AF48" s="149"/>
      <c r="AG48" s="149"/>
      <c r="AH48" s="150"/>
      <c r="AI48" s="363">
        <f t="shared" si="13"/>
        <v>0</v>
      </c>
      <c r="AJ48" s="5">
        <f>'t1'!AK48</f>
        <v>0</v>
      </c>
      <c r="AL48" s="5" t="s">
        <v>438</v>
      </c>
      <c r="AM48" s="5" t="s">
        <v>439</v>
      </c>
      <c r="AN48" s="638" t="str">
        <f t="shared" si="1"/>
        <v>OK</v>
      </c>
      <c r="AO48" s="639" t="str">
        <f t="shared" si="2"/>
        <v>OK</v>
      </c>
      <c r="AP48" s="640" t="str">
        <f t="shared" si="3"/>
        <v> </v>
      </c>
    </row>
    <row r="49" spans="1:42" ht="12" customHeight="1" thickBot="1">
      <c r="A49" s="136" t="str">
        <f>'t1'!A49</f>
        <v>POSIZIONE ECONOMICA B4</v>
      </c>
      <c r="B49" s="157" t="str">
        <f>'t1'!B49</f>
        <v>036000</v>
      </c>
      <c r="C49" s="151">
        <f t="shared" si="4"/>
        <v>394</v>
      </c>
      <c r="D49" s="605">
        <f t="shared" si="5"/>
        <v>439467</v>
      </c>
      <c r="E49" s="605">
        <f t="shared" si="6"/>
        <v>206572</v>
      </c>
      <c r="F49" s="605">
        <f t="shared" si="7"/>
        <v>0</v>
      </c>
      <c r="G49" s="605">
        <f t="shared" si="8"/>
        <v>0</v>
      </c>
      <c r="H49" s="605">
        <f t="shared" si="9"/>
        <v>56867</v>
      </c>
      <c r="I49" s="605">
        <f t="shared" si="10"/>
        <v>38254</v>
      </c>
      <c r="J49" s="606">
        <f t="shared" si="11"/>
        <v>19575</v>
      </c>
      <c r="K49" s="363">
        <f t="shared" si="12"/>
        <v>721585</v>
      </c>
      <c r="L49" s="5">
        <f>'t1'!M49</f>
        <v>33</v>
      </c>
      <c r="M49" s="616" t="s">
        <v>402</v>
      </c>
      <c r="AA49" s="151">
        <v>394</v>
      </c>
      <c r="AB49" s="149">
        <v>439467</v>
      </c>
      <c r="AC49" s="149">
        <v>206572</v>
      </c>
      <c r="AD49" s="149"/>
      <c r="AE49" s="149"/>
      <c r="AF49" s="149">
        <v>56867</v>
      </c>
      <c r="AG49" s="149">
        <v>38254</v>
      </c>
      <c r="AH49" s="150">
        <v>19575</v>
      </c>
      <c r="AI49" s="363">
        <f t="shared" si="13"/>
        <v>721585</v>
      </c>
      <c r="AJ49" s="5">
        <f>'t1'!AK49</f>
        <v>33</v>
      </c>
      <c r="AL49" s="5" t="s">
        <v>438</v>
      </c>
      <c r="AM49" s="5" t="s">
        <v>439</v>
      </c>
      <c r="AN49" s="638" t="str">
        <f t="shared" si="1"/>
        <v>OK</v>
      </c>
      <c r="AO49" s="639" t="str">
        <f t="shared" si="2"/>
        <v>OK</v>
      </c>
      <c r="AP49" s="640" t="str">
        <f t="shared" si="3"/>
        <v> </v>
      </c>
    </row>
    <row r="50" spans="1:42" ht="12" customHeight="1" thickBot="1">
      <c r="A50" s="136" t="str">
        <f>'t1'!A50</f>
        <v>POSIZIONE ECONOMICA B3</v>
      </c>
      <c r="B50" s="157" t="str">
        <f>'t1'!B50</f>
        <v>034000</v>
      </c>
      <c r="C50" s="151">
        <f t="shared" si="4"/>
        <v>0</v>
      </c>
      <c r="D50" s="605">
        <f t="shared" si="5"/>
        <v>0</v>
      </c>
      <c r="E50" s="605">
        <f t="shared" si="6"/>
        <v>0</v>
      </c>
      <c r="F50" s="605">
        <f t="shared" si="7"/>
        <v>0</v>
      </c>
      <c r="G50" s="605">
        <f t="shared" si="8"/>
        <v>0</v>
      </c>
      <c r="H50" s="605">
        <f t="shared" si="9"/>
        <v>0</v>
      </c>
      <c r="I50" s="605">
        <f t="shared" si="10"/>
        <v>0</v>
      </c>
      <c r="J50" s="606">
        <f t="shared" si="11"/>
        <v>0</v>
      </c>
      <c r="K50" s="363">
        <f t="shared" si="12"/>
        <v>0</v>
      </c>
      <c r="L50" s="5">
        <f>'t1'!M50</f>
        <v>0</v>
      </c>
      <c r="M50" s="616" t="s">
        <v>402</v>
      </c>
      <c r="AA50" s="151"/>
      <c r="AB50" s="149"/>
      <c r="AC50" s="149"/>
      <c r="AD50" s="149"/>
      <c r="AE50" s="149"/>
      <c r="AF50" s="149"/>
      <c r="AG50" s="149"/>
      <c r="AH50" s="150"/>
      <c r="AI50" s="363">
        <f t="shared" si="13"/>
        <v>0</v>
      </c>
      <c r="AJ50" s="5">
        <f>'t1'!AK50</f>
        <v>0</v>
      </c>
      <c r="AL50" s="5" t="s">
        <v>438</v>
      </c>
      <c r="AM50" s="5" t="s">
        <v>439</v>
      </c>
      <c r="AN50" s="638" t="str">
        <f t="shared" si="1"/>
        <v>OK</v>
      </c>
      <c r="AO50" s="639" t="str">
        <f t="shared" si="2"/>
        <v>OK</v>
      </c>
      <c r="AP50" s="640" t="str">
        <f t="shared" si="3"/>
        <v> </v>
      </c>
    </row>
    <row r="51" spans="1:42" ht="12" customHeight="1" thickBot="1">
      <c r="A51" s="136" t="str">
        <f>'t1'!A51</f>
        <v>POSIZIONE ECONOMICA B2</v>
      </c>
      <c r="B51" s="157" t="str">
        <f>'t1'!B51</f>
        <v>032000</v>
      </c>
      <c r="C51" s="151">
        <f t="shared" si="4"/>
        <v>0</v>
      </c>
      <c r="D51" s="605">
        <f t="shared" si="5"/>
        <v>0</v>
      </c>
      <c r="E51" s="605">
        <f t="shared" si="6"/>
        <v>0</v>
      </c>
      <c r="F51" s="605">
        <f t="shared" si="7"/>
        <v>0</v>
      </c>
      <c r="G51" s="605">
        <f t="shared" si="8"/>
        <v>0</v>
      </c>
      <c r="H51" s="605">
        <f t="shared" si="9"/>
        <v>0</v>
      </c>
      <c r="I51" s="605">
        <f t="shared" si="10"/>
        <v>0</v>
      </c>
      <c r="J51" s="606">
        <f t="shared" si="11"/>
        <v>0</v>
      </c>
      <c r="K51" s="363">
        <f t="shared" si="12"/>
        <v>0</v>
      </c>
      <c r="L51" s="5">
        <f>'t1'!M51</f>
        <v>0</v>
      </c>
      <c r="M51" s="616" t="s">
        <v>402</v>
      </c>
      <c r="AA51" s="151"/>
      <c r="AB51" s="149"/>
      <c r="AC51" s="149"/>
      <c r="AD51" s="149"/>
      <c r="AE51" s="149"/>
      <c r="AF51" s="149"/>
      <c r="AG51" s="149"/>
      <c r="AH51" s="150"/>
      <c r="AI51" s="363">
        <f t="shared" si="13"/>
        <v>0</v>
      </c>
      <c r="AJ51" s="5">
        <f>'t1'!AK51</f>
        <v>0</v>
      </c>
      <c r="AL51" s="5" t="s">
        <v>438</v>
      </c>
      <c r="AM51" s="5" t="s">
        <v>439</v>
      </c>
      <c r="AN51" s="638" t="str">
        <f t="shared" si="1"/>
        <v>OK</v>
      </c>
      <c r="AO51" s="639" t="str">
        <f t="shared" si="2"/>
        <v>OK</v>
      </c>
      <c r="AP51" s="640" t="str">
        <f t="shared" si="3"/>
        <v> </v>
      </c>
    </row>
    <row r="52" spans="1:42" ht="12" customHeight="1" thickBot="1">
      <c r="A52" s="136" t="str">
        <f>'t1'!A52</f>
        <v>POSIZIONE ECONOMICA B1</v>
      </c>
      <c r="B52" s="157" t="str">
        <f>'t1'!B52</f>
        <v>030000</v>
      </c>
      <c r="C52" s="151">
        <f t="shared" si="4"/>
        <v>0</v>
      </c>
      <c r="D52" s="605">
        <f t="shared" si="5"/>
        <v>0</v>
      </c>
      <c r="E52" s="605">
        <f t="shared" si="6"/>
        <v>0</v>
      </c>
      <c r="F52" s="605">
        <f t="shared" si="7"/>
        <v>0</v>
      </c>
      <c r="G52" s="605">
        <f t="shared" si="8"/>
        <v>0</v>
      </c>
      <c r="H52" s="605">
        <f t="shared" si="9"/>
        <v>0</v>
      </c>
      <c r="I52" s="605">
        <f t="shared" si="10"/>
        <v>0</v>
      </c>
      <c r="J52" s="606">
        <f t="shared" si="11"/>
        <v>0</v>
      </c>
      <c r="K52" s="363">
        <f t="shared" si="12"/>
        <v>0</v>
      </c>
      <c r="L52" s="5">
        <f>'t1'!M52</f>
        <v>0</v>
      </c>
      <c r="M52" s="616" t="s">
        <v>402</v>
      </c>
      <c r="AA52" s="151"/>
      <c r="AB52" s="149"/>
      <c r="AC52" s="149"/>
      <c r="AD52" s="149"/>
      <c r="AE52" s="149"/>
      <c r="AF52" s="149"/>
      <c r="AG52" s="149"/>
      <c r="AH52" s="150"/>
      <c r="AI52" s="363">
        <f t="shared" si="13"/>
        <v>0</v>
      </c>
      <c r="AJ52" s="5">
        <f>'t1'!AK52</f>
        <v>0</v>
      </c>
      <c r="AL52" s="5" t="s">
        <v>438</v>
      </c>
      <c r="AM52" s="5" t="s">
        <v>439</v>
      </c>
      <c r="AN52" s="638" t="str">
        <f t="shared" si="1"/>
        <v>OK</v>
      </c>
      <c r="AO52" s="639" t="str">
        <f t="shared" si="2"/>
        <v>OK</v>
      </c>
      <c r="AP52" s="640" t="str">
        <f t="shared" si="3"/>
        <v> </v>
      </c>
    </row>
    <row r="53" spans="1:42" ht="12" customHeight="1" thickBot="1">
      <c r="A53" s="136" t="str">
        <f>'t1'!A53</f>
        <v>POSIZIONE ECONOMICA B5 CORPO FORESTALE</v>
      </c>
      <c r="B53" s="157" t="str">
        <f>'t1'!B53</f>
        <v>037CF0</v>
      </c>
      <c r="C53" s="151">
        <f t="shared" si="4"/>
        <v>0</v>
      </c>
      <c r="D53" s="605">
        <f t="shared" si="5"/>
        <v>0</v>
      </c>
      <c r="E53" s="605">
        <f t="shared" si="6"/>
        <v>0</v>
      </c>
      <c r="F53" s="605">
        <f t="shared" si="7"/>
        <v>0</v>
      </c>
      <c r="G53" s="605">
        <f t="shared" si="8"/>
        <v>0</v>
      </c>
      <c r="H53" s="605">
        <f t="shared" si="9"/>
        <v>0</v>
      </c>
      <c r="I53" s="605">
        <f t="shared" si="10"/>
        <v>0</v>
      </c>
      <c r="J53" s="606">
        <f t="shared" si="11"/>
        <v>0</v>
      </c>
      <c r="K53" s="363">
        <f t="shared" si="12"/>
        <v>0</v>
      </c>
      <c r="L53" s="5">
        <f>'t1'!M53</f>
        <v>0</v>
      </c>
      <c r="M53" s="616" t="s">
        <v>402</v>
      </c>
      <c r="AA53" s="151"/>
      <c r="AB53" s="149"/>
      <c r="AC53" s="149"/>
      <c r="AD53" s="149"/>
      <c r="AE53" s="149"/>
      <c r="AF53" s="149"/>
      <c r="AG53" s="149"/>
      <c r="AH53" s="150"/>
      <c r="AI53" s="363">
        <f t="shared" si="13"/>
        <v>0</v>
      </c>
      <c r="AJ53" s="5">
        <f>'t1'!AK53</f>
        <v>0</v>
      </c>
      <c r="AL53" s="5" t="s">
        <v>438</v>
      </c>
      <c r="AM53" s="5" t="s">
        <v>439</v>
      </c>
      <c r="AN53" s="638" t="str">
        <f t="shared" si="1"/>
        <v>OK</v>
      </c>
      <c r="AO53" s="639" t="str">
        <f t="shared" si="2"/>
        <v>OK</v>
      </c>
      <c r="AP53" s="640" t="str">
        <f t="shared" si="3"/>
        <v> </v>
      </c>
    </row>
    <row r="54" spans="1:42" ht="12" customHeight="1" thickBot="1">
      <c r="A54" s="136" t="str">
        <f>'t1'!A54</f>
        <v>POSIZIONE ECONOMICA B4 CORPO FORESTALE</v>
      </c>
      <c r="B54" s="157" t="str">
        <f>'t1'!B54</f>
        <v>036CF0</v>
      </c>
      <c r="C54" s="151">
        <f t="shared" si="4"/>
        <v>0</v>
      </c>
      <c r="D54" s="605">
        <f t="shared" si="5"/>
        <v>0</v>
      </c>
      <c r="E54" s="605">
        <f t="shared" si="6"/>
        <v>0</v>
      </c>
      <c r="F54" s="605">
        <f t="shared" si="7"/>
        <v>0</v>
      </c>
      <c r="G54" s="605">
        <f t="shared" si="8"/>
        <v>0</v>
      </c>
      <c r="H54" s="605">
        <f t="shared" si="9"/>
        <v>0</v>
      </c>
      <c r="I54" s="605">
        <f t="shared" si="10"/>
        <v>0</v>
      </c>
      <c r="J54" s="606">
        <f t="shared" si="11"/>
        <v>0</v>
      </c>
      <c r="K54" s="363">
        <f t="shared" si="12"/>
        <v>0</v>
      </c>
      <c r="L54" s="5">
        <f>'t1'!M54</f>
        <v>0</v>
      </c>
      <c r="M54" s="616" t="s">
        <v>402</v>
      </c>
      <c r="AA54" s="151"/>
      <c r="AB54" s="149"/>
      <c r="AC54" s="149"/>
      <c r="AD54" s="149"/>
      <c r="AE54" s="149"/>
      <c r="AF54" s="149"/>
      <c r="AG54" s="149"/>
      <c r="AH54" s="150"/>
      <c r="AI54" s="363">
        <f t="shared" si="13"/>
        <v>0</v>
      </c>
      <c r="AJ54" s="5">
        <f>'t1'!AK54</f>
        <v>0</v>
      </c>
      <c r="AL54" s="5" t="s">
        <v>438</v>
      </c>
      <c r="AM54" s="5" t="s">
        <v>439</v>
      </c>
      <c r="AN54" s="638" t="str">
        <f t="shared" si="1"/>
        <v>OK</v>
      </c>
      <c r="AO54" s="639" t="str">
        <f t="shared" si="2"/>
        <v>OK</v>
      </c>
      <c r="AP54" s="640" t="str">
        <f t="shared" si="3"/>
        <v> </v>
      </c>
    </row>
    <row r="55" spans="1:42" ht="12" customHeight="1" thickBot="1">
      <c r="A55" s="136" t="str">
        <f>'t1'!A55</f>
        <v>POSIZIONE ECONOMICA B3 CORPO FORESTALE</v>
      </c>
      <c r="B55" s="157" t="str">
        <f>'t1'!B55</f>
        <v>034CF0</v>
      </c>
      <c r="C55" s="151">
        <f t="shared" si="4"/>
        <v>0</v>
      </c>
      <c r="D55" s="605">
        <f t="shared" si="5"/>
        <v>0</v>
      </c>
      <c r="E55" s="605">
        <f t="shared" si="6"/>
        <v>0</v>
      </c>
      <c r="F55" s="605">
        <f t="shared" si="7"/>
        <v>0</v>
      </c>
      <c r="G55" s="605">
        <f t="shared" si="8"/>
        <v>0</v>
      </c>
      <c r="H55" s="605">
        <f t="shared" si="9"/>
        <v>0</v>
      </c>
      <c r="I55" s="605">
        <f t="shared" si="10"/>
        <v>0</v>
      </c>
      <c r="J55" s="606">
        <f t="shared" si="11"/>
        <v>0</v>
      </c>
      <c r="K55" s="363">
        <f t="shared" si="12"/>
        <v>0</v>
      </c>
      <c r="L55" s="5">
        <f>'t1'!M55</f>
        <v>0</v>
      </c>
      <c r="M55" s="616" t="s">
        <v>402</v>
      </c>
      <c r="AA55" s="151"/>
      <c r="AB55" s="149"/>
      <c r="AC55" s="149"/>
      <c r="AD55" s="149"/>
      <c r="AE55" s="149"/>
      <c r="AF55" s="149"/>
      <c r="AG55" s="149"/>
      <c r="AH55" s="150"/>
      <c r="AI55" s="363">
        <f t="shared" si="13"/>
        <v>0</v>
      </c>
      <c r="AJ55" s="5">
        <f>'t1'!AK55</f>
        <v>0</v>
      </c>
      <c r="AL55" s="5" t="s">
        <v>438</v>
      </c>
      <c r="AM55" s="5" t="s">
        <v>439</v>
      </c>
      <c r="AN55" s="638" t="str">
        <f t="shared" si="1"/>
        <v>OK</v>
      </c>
      <c r="AO55" s="639" t="str">
        <f t="shared" si="2"/>
        <v>OK</v>
      </c>
      <c r="AP55" s="640" t="str">
        <f t="shared" si="3"/>
        <v> </v>
      </c>
    </row>
    <row r="56" spans="1:42" ht="12" customHeight="1" thickBot="1">
      <c r="A56" s="136" t="str">
        <f>'t1'!A56</f>
        <v>POSIZIONE ECONOMICA B2 CORPO FORESTALE</v>
      </c>
      <c r="B56" s="157" t="str">
        <f>'t1'!B56</f>
        <v>032CF0</v>
      </c>
      <c r="C56" s="151">
        <f t="shared" si="4"/>
        <v>0</v>
      </c>
      <c r="D56" s="605">
        <f t="shared" si="5"/>
        <v>0</v>
      </c>
      <c r="E56" s="605">
        <f t="shared" si="6"/>
        <v>0</v>
      </c>
      <c r="F56" s="605">
        <f t="shared" si="7"/>
        <v>0</v>
      </c>
      <c r="G56" s="605">
        <f t="shared" si="8"/>
        <v>0</v>
      </c>
      <c r="H56" s="605">
        <f t="shared" si="9"/>
        <v>0</v>
      </c>
      <c r="I56" s="605">
        <f t="shared" si="10"/>
        <v>0</v>
      </c>
      <c r="J56" s="606">
        <f t="shared" si="11"/>
        <v>0</v>
      </c>
      <c r="K56" s="363">
        <f t="shared" si="12"/>
        <v>0</v>
      </c>
      <c r="L56" s="5">
        <f>'t1'!M56</f>
        <v>0</v>
      </c>
      <c r="M56" s="616" t="s">
        <v>402</v>
      </c>
      <c r="AA56" s="151"/>
      <c r="AB56" s="149"/>
      <c r="AC56" s="149"/>
      <c r="AD56" s="149"/>
      <c r="AE56" s="149"/>
      <c r="AF56" s="149"/>
      <c r="AG56" s="149"/>
      <c r="AH56" s="150"/>
      <c r="AI56" s="363">
        <f t="shared" si="13"/>
        <v>0</v>
      </c>
      <c r="AJ56" s="5">
        <f>'t1'!AK56</f>
        <v>0</v>
      </c>
      <c r="AL56" s="5" t="s">
        <v>438</v>
      </c>
      <c r="AM56" s="5" t="s">
        <v>439</v>
      </c>
      <c r="AN56" s="638" t="str">
        <f t="shared" si="1"/>
        <v>OK</v>
      </c>
      <c r="AO56" s="639" t="str">
        <f t="shared" si="2"/>
        <v>OK</v>
      </c>
      <c r="AP56" s="640" t="str">
        <f t="shared" si="3"/>
        <v> </v>
      </c>
    </row>
    <row r="57" spans="1:42" ht="12" customHeight="1" thickBot="1">
      <c r="A57" s="136" t="str">
        <f>'t1'!A57</f>
        <v>POSIZIONE ECONOMICA B1 CORPO FORESTALE</v>
      </c>
      <c r="B57" s="157" t="str">
        <f>'t1'!B57</f>
        <v>030CF0</v>
      </c>
      <c r="C57" s="151">
        <f t="shared" si="4"/>
        <v>0</v>
      </c>
      <c r="D57" s="605">
        <f t="shared" si="5"/>
        <v>0</v>
      </c>
      <c r="E57" s="605">
        <f t="shared" si="6"/>
        <v>0</v>
      </c>
      <c r="F57" s="605">
        <f t="shared" si="7"/>
        <v>0</v>
      </c>
      <c r="G57" s="605">
        <f t="shared" si="8"/>
        <v>0</v>
      </c>
      <c r="H57" s="605">
        <f t="shared" si="9"/>
        <v>0</v>
      </c>
      <c r="I57" s="605">
        <f t="shared" si="10"/>
        <v>0</v>
      </c>
      <c r="J57" s="606">
        <f t="shared" si="11"/>
        <v>0</v>
      </c>
      <c r="K57" s="363">
        <f t="shared" si="12"/>
        <v>0</v>
      </c>
      <c r="L57" s="5">
        <f>'t1'!M57</f>
        <v>0</v>
      </c>
      <c r="M57" s="616" t="s">
        <v>402</v>
      </c>
      <c r="AA57" s="151"/>
      <c r="AB57" s="149"/>
      <c r="AC57" s="149"/>
      <c r="AD57" s="149"/>
      <c r="AE57" s="149"/>
      <c r="AF57" s="149"/>
      <c r="AG57" s="149"/>
      <c r="AH57" s="150"/>
      <c r="AI57" s="363">
        <f t="shared" si="13"/>
        <v>0</v>
      </c>
      <c r="AJ57" s="5">
        <f>'t1'!AK57</f>
        <v>0</v>
      </c>
      <c r="AL57" s="5" t="s">
        <v>438</v>
      </c>
      <c r="AM57" s="5" t="s">
        <v>439</v>
      </c>
      <c r="AN57" s="638" t="str">
        <f t="shared" si="1"/>
        <v>OK</v>
      </c>
      <c r="AO57" s="639" t="str">
        <f t="shared" si="2"/>
        <v>OK</v>
      </c>
      <c r="AP57" s="640" t="str">
        <f t="shared" si="3"/>
        <v> </v>
      </c>
    </row>
    <row r="58" spans="1:42" ht="12" customHeight="1" thickBot="1">
      <c r="A58" s="136" t="str">
        <f>'t1'!A58</f>
        <v>POSIZIONE ECONOMICA A6</v>
      </c>
      <c r="B58" s="157" t="str">
        <f>'t1'!B58</f>
        <v>0A6000</v>
      </c>
      <c r="C58" s="151">
        <f t="shared" si="4"/>
        <v>0</v>
      </c>
      <c r="D58" s="605">
        <f t="shared" si="5"/>
        <v>0</v>
      </c>
      <c r="E58" s="605">
        <f t="shared" si="6"/>
        <v>0</v>
      </c>
      <c r="F58" s="605">
        <f t="shared" si="7"/>
        <v>0</v>
      </c>
      <c r="G58" s="605">
        <f t="shared" si="8"/>
        <v>0</v>
      </c>
      <c r="H58" s="605">
        <f t="shared" si="9"/>
        <v>0</v>
      </c>
      <c r="I58" s="605">
        <f t="shared" si="10"/>
        <v>0</v>
      </c>
      <c r="J58" s="606">
        <f t="shared" si="11"/>
        <v>0</v>
      </c>
      <c r="K58" s="363">
        <f t="shared" si="12"/>
        <v>0</v>
      </c>
      <c r="L58" s="5">
        <f>'t1'!M58</f>
        <v>0</v>
      </c>
      <c r="M58" s="616" t="s">
        <v>402</v>
      </c>
      <c r="AA58" s="151"/>
      <c r="AB58" s="149"/>
      <c r="AC58" s="149"/>
      <c r="AD58" s="149"/>
      <c r="AE58" s="149"/>
      <c r="AF58" s="149"/>
      <c r="AG58" s="149"/>
      <c r="AH58" s="150"/>
      <c r="AI58" s="363">
        <f t="shared" si="13"/>
        <v>0</v>
      </c>
      <c r="AJ58" s="5">
        <f>'t1'!AK58</f>
        <v>0</v>
      </c>
      <c r="AL58" s="5" t="s">
        <v>438</v>
      </c>
      <c r="AM58" s="5" t="s">
        <v>439</v>
      </c>
      <c r="AN58" s="638" t="str">
        <f t="shared" si="1"/>
        <v>OK</v>
      </c>
      <c r="AO58" s="639" t="str">
        <f t="shared" si="2"/>
        <v>OK</v>
      </c>
      <c r="AP58" s="640" t="str">
        <f t="shared" si="3"/>
        <v> </v>
      </c>
    </row>
    <row r="59" spans="1:42" ht="12" customHeight="1" thickBot="1">
      <c r="A59" s="136" t="str">
        <f>'t1'!A59</f>
        <v>POSIZIONE ECONOMICA A5</v>
      </c>
      <c r="B59" s="157" t="str">
        <f>'t1'!B59</f>
        <v>0A5000</v>
      </c>
      <c r="C59" s="151">
        <f t="shared" si="4"/>
        <v>0</v>
      </c>
      <c r="D59" s="605">
        <f t="shared" si="5"/>
        <v>0</v>
      </c>
      <c r="E59" s="605">
        <f t="shared" si="6"/>
        <v>0</v>
      </c>
      <c r="F59" s="605">
        <f t="shared" si="7"/>
        <v>0</v>
      </c>
      <c r="G59" s="605">
        <f t="shared" si="8"/>
        <v>0</v>
      </c>
      <c r="H59" s="605">
        <f t="shared" si="9"/>
        <v>0</v>
      </c>
      <c r="I59" s="605">
        <f t="shared" si="10"/>
        <v>0</v>
      </c>
      <c r="J59" s="606">
        <f t="shared" si="11"/>
        <v>0</v>
      </c>
      <c r="K59" s="363">
        <f t="shared" si="12"/>
        <v>0</v>
      </c>
      <c r="L59" s="5">
        <f>'t1'!M59</f>
        <v>0</v>
      </c>
      <c r="M59" s="616" t="s">
        <v>402</v>
      </c>
      <c r="AA59" s="151"/>
      <c r="AB59" s="149"/>
      <c r="AC59" s="149"/>
      <c r="AD59" s="149"/>
      <c r="AE59" s="149"/>
      <c r="AF59" s="149"/>
      <c r="AG59" s="149"/>
      <c r="AH59" s="150"/>
      <c r="AI59" s="363">
        <f t="shared" si="13"/>
        <v>0</v>
      </c>
      <c r="AJ59" s="5">
        <f>'t1'!AK59</f>
        <v>0</v>
      </c>
      <c r="AL59" s="5" t="s">
        <v>438</v>
      </c>
      <c r="AM59" s="5" t="s">
        <v>439</v>
      </c>
      <c r="AN59" s="638" t="str">
        <f t="shared" si="1"/>
        <v>OK</v>
      </c>
      <c r="AO59" s="639" t="str">
        <f t="shared" si="2"/>
        <v>OK</v>
      </c>
      <c r="AP59" s="640" t="str">
        <f t="shared" si="3"/>
        <v> </v>
      </c>
    </row>
    <row r="60" spans="1:42" ht="12" customHeight="1" thickBot="1">
      <c r="A60" s="136" t="str">
        <f>'t1'!A60</f>
        <v>POSIZIONE ECONOMICA A4</v>
      </c>
      <c r="B60" s="157" t="str">
        <f>'t1'!B60</f>
        <v>028000</v>
      </c>
      <c r="C60" s="151">
        <f t="shared" si="4"/>
        <v>0</v>
      </c>
      <c r="D60" s="605">
        <f t="shared" si="5"/>
        <v>0</v>
      </c>
      <c r="E60" s="605">
        <f t="shared" si="6"/>
        <v>0</v>
      </c>
      <c r="F60" s="605">
        <f t="shared" si="7"/>
        <v>0</v>
      </c>
      <c r="G60" s="605">
        <f t="shared" si="8"/>
        <v>0</v>
      </c>
      <c r="H60" s="605">
        <f t="shared" si="9"/>
        <v>0</v>
      </c>
      <c r="I60" s="605">
        <f t="shared" si="10"/>
        <v>0</v>
      </c>
      <c r="J60" s="606">
        <f t="shared" si="11"/>
        <v>0</v>
      </c>
      <c r="K60" s="363">
        <f t="shared" si="12"/>
        <v>0</v>
      </c>
      <c r="L60" s="5">
        <f>'t1'!M60</f>
        <v>0</v>
      </c>
      <c r="M60" s="616" t="s">
        <v>402</v>
      </c>
      <c r="AA60" s="151"/>
      <c r="AB60" s="149"/>
      <c r="AC60" s="149"/>
      <c r="AD60" s="149"/>
      <c r="AE60" s="149"/>
      <c r="AF60" s="149"/>
      <c r="AG60" s="149"/>
      <c r="AH60" s="150"/>
      <c r="AI60" s="363">
        <f t="shared" si="13"/>
        <v>0</v>
      </c>
      <c r="AJ60" s="5">
        <f>'t1'!AK60</f>
        <v>0</v>
      </c>
      <c r="AL60" s="5" t="s">
        <v>438</v>
      </c>
      <c r="AM60" s="5" t="s">
        <v>439</v>
      </c>
      <c r="AN60" s="638" t="str">
        <f t="shared" si="1"/>
        <v>OK</v>
      </c>
      <c r="AO60" s="639" t="str">
        <f t="shared" si="2"/>
        <v>OK</v>
      </c>
      <c r="AP60" s="640" t="str">
        <f t="shared" si="3"/>
        <v> </v>
      </c>
    </row>
    <row r="61" spans="1:42" ht="12" customHeight="1" thickBot="1">
      <c r="A61" s="136" t="str">
        <f>'t1'!A61</f>
        <v>POSIZIONE ECONOMICA A3</v>
      </c>
      <c r="B61" s="157" t="str">
        <f>'t1'!B61</f>
        <v>027000</v>
      </c>
      <c r="C61" s="151">
        <f t="shared" si="4"/>
        <v>0</v>
      </c>
      <c r="D61" s="605">
        <f t="shared" si="5"/>
        <v>0</v>
      </c>
      <c r="E61" s="605">
        <f t="shared" si="6"/>
        <v>0</v>
      </c>
      <c r="F61" s="605">
        <f t="shared" si="7"/>
        <v>0</v>
      </c>
      <c r="G61" s="605">
        <f t="shared" si="8"/>
        <v>0</v>
      </c>
      <c r="H61" s="605">
        <f t="shared" si="9"/>
        <v>0</v>
      </c>
      <c r="I61" s="605">
        <f t="shared" si="10"/>
        <v>0</v>
      </c>
      <c r="J61" s="606">
        <f t="shared" si="11"/>
        <v>0</v>
      </c>
      <c r="K61" s="363">
        <f t="shared" si="12"/>
        <v>0</v>
      </c>
      <c r="L61" s="5">
        <f>'t1'!M61</f>
        <v>0</v>
      </c>
      <c r="M61" s="616" t="s">
        <v>402</v>
      </c>
      <c r="AA61" s="151"/>
      <c r="AB61" s="149"/>
      <c r="AC61" s="149"/>
      <c r="AD61" s="149"/>
      <c r="AE61" s="149"/>
      <c r="AF61" s="149"/>
      <c r="AG61" s="149"/>
      <c r="AH61" s="150"/>
      <c r="AI61" s="363">
        <f t="shared" si="13"/>
        <v>0</v>
      </c>
      <c r="AJ61" s="5">
        <f>'t1'!AK61</f>
        <v>0</v>
      </c>
      <c r="AL61" s="5" t="s">
        <v>438</v>
      </c>
      <c r="AM61" s="5" t="s">
        <v>439</v>
      </c>
      <c r="AN61" s="638" t="str">
        <f t="shared" si="1"/>
        <v>OK</v>
      </c>
      <c r="AO61" s="639" t="str">
        <f t="shared" si="2"/>
        <v>OK</v>
      </c>
      <c r="AP61" s="640" t="str">
        <f t="shared" si="3"/>
        <v> </v>
      </c>
    </row>
    <row r="62" spans="1:42" ht="12" customHeight="1" thickBot="1">
      <c r="A62" s="136" t="str">
        <f>'t1'!A62</f>
        <v>POSIZIONE ECONOMICA A2</v>
      </c>
      <c r="B62" s="157" t="str">
        <f>'t1'!B62</f>
        <v>025000</v>
      </c>
      <c r="C62" s="151">
        <f t="shared" si="4"/>
        <v>0</v>
      </c>
      <c r="D62" s="605">
        <f t="shared" si="5"/>
        <v>0</v>
      </c>
      <c r="E62" s="605">
        <f t="shared" si="6"/>
        <v>0</v>
      </c>
      <c r="F62" s="605">
        <f t="shared" si="7"/>
        <v>0</v>
      </c>
      <c r="G62" s="605">
        <f t="shared" si="8"/>
        <v>0</v>
      </c>
      <c r="H62" s="605">
        <f t="shared" si="9"/>
        <v>0</v>
      </c>
      <c r="I62" s="605">
        <f t="shared" si="10"/>
        <v>0</v>
      </c>
      <c r="J62" s="606">
        <f t="shared" si="11"/>
        <v>0</v>
      </c>
      <c r="K62" s="363">
        <f t="shared" si="12"/>
        <v>0</v>
      </c>
      <c r="L62" s="5">
        <f>'t1'!M62</f>
        <v>0</v>
      </c>
      <c r="M62" s="616" t="s">
        <v>402</v>
      </c>
      <c r="AA62" s="151"/>
      <c r="AB62" s="149"/>
      <c r="AC62" s="149"/>
      <c r="AD62" s="149"/>
      <c r="AE62" s="149"/>
      <c r="AF62" s="149"/>
      <c r="AG62" s="149"/>
      <c r="AH62" s="150"/>
      <c r="AI62" s="363">
        <f t="shared" si="13"/>
        <v>0</v>
      </c>
      <c r="AJ62" s="5">
        <f>'t1'!AK62</f>
        <v>0</v>
      </c>
      <c r="AL62" s="5" t="s">
        <v>438</v>
      </c>
      <c r="AM62" s="5" t="s">
        <v>439</v>
      </c>
      <c r="AN62" s="638" t="str">
        <f t="shared" si="1"/>
        <v>OK</v>
      </c>
      <c r="AO62" s="639" t="str">
        <f t="shared" si="2"/>
        <v>OK</v>
      </c>
      <c r="AP62" s="640" t="str">
        <f t="shared" si="3"/>
        <v> </v>
      </c>
    </row>
    <row r="63" spans="1:42" ht="12" customHeight="1" thickBot="1">
      <c r="A63" s="136" t="str">
        <f>'t1'!A63</f>
        <v>POSIZIONE ECONOMICA A1</v>
      </c>
      <c r="B63" s="157" t="str">
        <f>'t1'!B63</f>
        <v>023000</v>
      </c>
      <c r="C63" s="151">
        <f t="shared" si="4"/>
        <v>0</v>
      </c>
      <c r="D63" s="605">
        <f t="shared" si="5"/>
        <v>0</v>
      </c>
      <c r="E63" s="605">
        <f t="shared" si="6"/>
        <v>0</v>
      </c>
      <c r="F63" s="605">
        <f t="shared" si="7"/>
        <v>0</v>
      </c>
      <c r="G63" s="605">
        <f t="shared" si="8"/>
        <v>0</v>
      </c>
      <c r="H63" s="605">
        <f t="shared" si="9"/>
        <v>0</v>
      </c>
      <c r="I63" s="605">
        <f t="shared" si="10"/>
        <v>0</v>
      </c>
      <c r="J63" s="606">
        <f t="shared" si="11"/>
        <v>0</v>
      </c>
      <c r="K63" s="363">
        <f t="shared" si="12"/>
        <v>0</v>
      </c>
      <c r="L63" s="5">
        <f>'t1'!M63</f>
        <v>0</v>
      </c>
      <c r="M63" s="616" t="s">
        <v>402</v>
      </c>
      <c r="AA63" s="151"/>
      <c r="AB63" s="149"/>
      <c r="AC63" s="149"/>
      <c r="AD63" s="149"/>
      <c r="AE63" s="149"/>
      <c r="AF63" s="149"/>
      <c r="AG63" s="149"/>
      <c r="AH63" s="150"/>
      <c r="AI63" s="363">
        <f t="shared" si="13"/>
        <v>0</v>
      </c>
      <c r="AJ63" s="5">
        <f>'t1'!AK63</f>
        <v>0</v>
      </c>
      <c r="AL63" s="5" t="s">
        <v>438</v>
      </c>
      <c r="AM63" s="5" t="s">
        <v>439</v>
      </c>
      <c r="AN63" s="638" t="str">
        <f t="shared" si="1"/>
        <v>OK</v>
      </c>
      <c r="AO63" s="639" t="str">
        <f t="shared" si="2"/>
        <v>OK</v>
      </c>
      <c r="AP63" s="640" t="str">
        <f t="shared" si="3"/>
        <v> </v>
      </c>
    </row>
    <row r="64" spans="1:42" ht="12" customHeight="1" thickBot="1">
      <c r="A64" s="136" t="str">
        <f>'t1'!A64</f>
        <v>CONTRATTISTI</v>
      </c>
      <c r="B64" s="157" t="str">
        <f>'t1'!B64</f>
        <v>000061</v>
      </c>
      <c r="C64" s="151">
        <f t="shared" si="4"/>
        <v>0</v>
      </c>
      <c r="D64" s="605">
        <f t="shared" si="5"/>
        <v>0</v>
      </c>
      <c r="E64" s="605">
        <f t="shared" si="6"/>
        <v>0</v>
      </c>
      <c r="F64" s="605">
        <f t="shared" si="7"/>
        <v>0</v>
      </c>
      <c r="G64" s="605">
        <f t="shared" si="8"/>
        <v>0</v>
      </c>
      <c r="H64" s="605">
        <f t="shared" si="9"/>
        <v>0</v>
      </c>
      <c r="I64" s="605">
        <f t="shared" si="10"/>
        <v>0</v>
      </c>
      <c r="J64" s="606">
        <f t="shared" si="11"/>
        <v>0</v>
      </c>
      <c r="K64" s="363">
        <f t="shared" si="12"/>
        <v>0</v>
      </c>
      <c r="L64" s="5">
        <f>'t1'!M64</f>
        <v>0</v>
      </c>
      <c r="M64" s="616" t="s">
        <v>402</v>
      </c>
      <c r="AA64" s="151"/>
      <c r="AB64" s="149"/>
      <c r="AC64" s="149"/>
      <c r="AD64" s="149"/>
      <c r="AE64" s="149"/>
      <c r="AF64" s="149"/>
      <c r="AG64" s="149"/>
      <c r="AH64" s="150"/>
      <c r="AI64" s="363">
        <f t="shared" si="13"/>
        <v>0</v>
      </c>
      <c r="AJ64" s="5">
        <f>'t1'!AK64</f>
        <v>0</v>
      </c>
      <c r="AL64" s="5" t="s">
        <v>439</v>
      </c>
      <c r="AM64" s="5" t="s">
        <v>439</v>
      </c>
      <c r="AN64" s="638" t="str">
        <f t="shared" si="1"/>
        <v>OK</v>
      </c>
      <c r="AO64" s="639" t="str">
        <f t="shared" si="2"/>
        <v>OK</v>
      </c>
      <c r="AP64" s="640" t="str">
        <f t="shared" si="3"/>
        <v> </v>
      </c>
    </row>
    <row r="65" spans="1:42" ht="12" customHeight="1" thickBot="1">
      <c r="A65" s="136" t="str">
        <f>'t1'!A65</f>
        <v>COLLABORATORE A TEMPO DETERMINATO - ART. 2 D.P. REG. N. 8/20</v>
      </c>
      <c r="B65" s="157" t="str">
        <f>'t1'!B65</f>
        <v>000096</v>
      </c>
      <c r="C65" s="151">
        <f t="shared" si="4"/>
        <v>0</v>
      </c>
      <c r="D65" s="605">
        <f t="shared" si="5"/>
        <v>0</v>
      </c>
      <c r="E65" s="605">
        <f t="shared" si="6"/>
        <v>0</v>
      </c>
      <c r="F65" s="605">
        <f t="shared" si="7"/>
        <v>0</v>
      </c>
      <c r="G65" s="605">
        <f t="shared" si="8"/>
        <v>0</v>
      </c>
      <c r="H65" s="605">
        <f t="shared" si="9"/>
        <v>0</v>
      </c>
      <c r="I65" s="605">
        <f t="shared" si="10"/>
        <v>0</v>
      </c>
      <c r="J65" s="606">
        <f t="shared" si="11"/>
        <v>0</v>
      </c>
      <c r="K65" s="363">
        <f t="shared" si="12"/>
        <v>0</v>
      </c>
      <c r="L65" s="5">
        <f>'t1'!M65</f>
        <v>0</v>
      </c>
      <c r="M65" s="616" t="s">
        <v>402</v>
      </c>
      <c r="AA65" s="151"/>
      <c r="AB65" s="149"/>
      <c r="AC65" s="149"/>
      <c r="AD65" s="149"/>
      <c r="AE65" s="149"/>
      <c r="AF65" s="149"/>
      <c r="AG65" s="149"/>
      <c r="AH65" s="150"/>
      <c r="AI65" s="363">
        <f t="shared" si="13"/>
        <v>0</v>
      </c>
      <c r="AJ65" s="5">
        <f>'t1'!AK65</f>
        <v>0</v>
      </c>
      <c r="AL65" s="5" t="s">
        <v>439</v>
      </c>
      <c r="AM65" s="5" t="s">
        <v>439</v>
      </c>
      <c r="AN65" s="638" t="str">
        <f t="shared" si="1"/>
        <v>OK</v>
      </c>
      <c r="AO65" s="639" t="str">
        <f t="shared" si="2"/>
        <v>OK</v>
      </c>
      <c r="AP65" s="640" t="str">
        <f t="shared" si="3"/>
        <v> </v>
      </c>
    </row>
    <row r="66" spans="1:36" ht="12" customHeight="1" thickBot="1" thickTop="1">
      <c r="A66" s="114" t="s">
        <v>42</v>
      </c>
      <c r="B66" s="115"/>
      <c r="C66" s="361">
        <f aca="true" t="shared" si="14" ref="C66:K66">SUM(C6:C65)</f>
        <v>1039</v>
      </c>
      <c r="D66" s="361">
        <f t="shared" si="14"/>
        <v>1531759</v>
      </c>
      <c r="E66" s="361">
        <f t="shared" si="14"/>
        <v>550093</v>
      </c>
      <c r="F66" s="361">
        <f t="shared" si="14"/>
        <v>201806</v>
      </c>
      <c r="G66" s="361">
        <f t="shared" si="14"/>
        <v>0</v>
      </c>
      <c r="H66" s="361">
        <f t="shared" si="14"/>
        <v>204727</v>
      </c>
      <c r="I66" s="361">
        <f t="shared" si="14"/>
        <v>133793</v>
      </c>
      <c r="J66" s="361">
        <f t="shared" si="14"/>
        <v>22628</v>
      </c>
      <c r="K66" s="362">
        <f t="shared" si="14"/>
        <v>2599550</v>
      </c>
      <c r="AA66" s="405">
        <f aca="true" t="shared" si="15" ref="AA66:AI66">SUM(AA6:AA65)</f>
        <v>1038.67</v>
      </c>
      <c r="AB66" s="361">
        <f t="shared" si="15"/>
        <v>1531759</v>
      </c>
      <c r="AC66" s="361">
        <f t="shared" si="15"/>
        <v>550093</v>
      </c>
      <c r="AD66" s="361">
        <f t="shared" si="15"/>
        <v>201806</v>
      </c>
      <c r="AE66" s="361">
        <f t="shared" si="15"/>
        <v>0</v>
      </c>
      <c r="AF66" s="361">
        <f t="shared" si="15"/>
        <v>204727</v>
      </c>
      <c r="AG66" s="361">
        <f t="shared" si="15"/>
        <v>133793</v>
      </c>
      <c r="AH66" s="361">
        <f t="shared" si="15"/>
        <v>22628</v>
      </c>
      <c r="AI66" s="362">
        <f t="shared" si="15"/>
        <v>2599550</v>
      </c>
      <c r="AJ66" s="5">
        <f>'t1'!AK66</f>
        <v>0</v>
      </c>
    </row>
    <row r="67" spans="1:39" s="46" customFormat="1" ht="11.25">
      <c r="A67" s="26" t="str">
        <f>'t1'!$A$67</f>
        <v>(a) personale a tempo indeterminato al quale viene applicato un contratto di lavoro di tipo privatistico (es.:tipografico,chimico,edile,metalmeccanico,portierato, ecc.)</v>
      </c>
      <c r="B67" s="7"/>
      <c r="C67" s="5"/>
      <c r="D67" s="5"/>
      <c r="E67" s="5"/>
      <c r="F67" s="5"/>
      <c r="G67" s="5"/>
      <c r="H67" s="5"/>
      <c r="I67" s="5"/>
      <c r="J67" s="5"/>
      <c r="K67" s="5"/>
      <c r="L67" s="5"/>
      <c r="M67" s="619"/>
      <c r="AA67" s="5"/>
      <c r="AB67" s="5"/>
      <c r="AC67" s="5"/>
      <c r="AD67" s="5"/>
      <c r="AE67" s="5"/>
      <c r="AF67" s="5"/>
      <c r="AG67" s="5"/>
      <c r="AH67" s="5"/>
      <c r="AI67" s="5"/>
      <c r="AJ67" s="5" t="e">
        <f>'t1'!#REF!</f>
        <v>#REF!</v>
      </c>
      <c r="AL67" s="5"/>
      <c r="AM67" s="5"/>
    </row>
    <row r="68" spans="1:36" ht="11.25">
      <c r="A68" s="5" t="s">
        <v>99</v>
      </c>
      <c r="AJ68" s="5" t="e">
        <f>'t1'!#REF!</f>
        <v>#REF!</v>
      </c>
    </row>
    <row r="69" spans="1:36" ht="11.25">
      <c r="A69" s="5" t="s">
        <v>100</v>
      </c>
      <c r="AJ69" s="5" t="e">
        <f>'t1'!#REF!</f>
        <v>#REF!</v>
      </c>
    </row>
  </sheetData>
  <sheetProtection password="EA98" sheet="1" formatColumns="0" selectLockedCells="1"/>
  <mergeCells count="3">
    <mergeCell ref="I2:K2"/>
    <mergeCell ref="AG2:AI2"/>
    <mergeCell ref="AP4:AP5"/>
  </mergeCells>
  <conditionalFormatting sqref="A6:K65 AA6:AI65">
    <cfRule type="expression" priority="2" dxfId="0" stopIfTrue="1">
      <formula>$L6&gt;0</formula>
    </cfRule>
  </conditionalFormatting>
  <dataValidations count="2">
    <dataValidation type="decimal" allowBlank="1" showInputMessage="1" showErrorMessage="1" sqref="C6:C65 AA6:AA65">
      <formula1>0</formula1>
      <formula2>99999999</formula2>
    </dataValidation>
    <dataValidation type="whole" allowBlank="1" showInputMessage="1" showErrorMessage="1" errorTitle="ERRORE NEL DATO IMMESSO" error="INSERIRE SOLO NUMERI INTERI" sqref="AB6:AH65">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62" r:id="rId2"/>
  <drawing r:id="rId1"/>
</worksheet>
</file>

<file path=xl/worksheets/sheet14.xml><?xml version="1.0" encoding="utf-8"?>
<worksheet xmlns="http://schemas.openxmlformats.org/spreadsheetml/2006/main" xmlns:r="http://schemas.openxmlformats.org/officeDocument/2006/relationships">
  <sheetPr codeName="Foglio20"/>
  <dimension ref="A1:BB71"/>
  <sheetViews>
    <sheetView showGridLines="0" zoomScalePageLayoutView="0" workbookViewId="0" topLeftCell="A1">
      <pane xSplit="2" ySplit="5" topLeftCell="AK9" activePane="bottomRight" state="frozen"/>
      <selection pane="topLeft" activeCell="D18" sqref="D18"/>
      <selection pane="topRight" activeCell="D18" sqref="D18"/>
      <selection pane="bottomLeft" activeCell="D18" sqref="D18"/>
      <selection pane="bottomRight" activeCell="AM27" sqref="AM27"/>
    </sheetView>
  </sheetViews>
  <sheetFormatPr defaultColWidth="9.33203125" defaultRowHeight="10.5"/>
  <cols>
    <col min="1" max="1" width="51.66015625" style="5" customWidth="1"/>
    <col min="2" max="2" width="8.66015625" style="7" customWidth="1"/>
    <col min="3" max="25" width="11.5" style="5" hidden="1" customWidth="1"/>
    <col min="26" max="27" width="9.33203125" style="5" hidden="1" customWidth="1"/>
    <col min="28" max="50" width="11.5" style="5" customWidth="1"/>
    <col min="51" max="51" width="0" style="5" hidden="1" customWidth="1"/>
    <col min="52" max="16384" width="9.33203125" style="5" customWidth="1"/>
  </cols>
  <sheetData>
    <row r="1" spans="1:50" ht="36" customHeight="1">
      <c r="A1" s="595" t="str">
        <f>'t1'!A1</f>
        <v>REGIONE SICILIA - anno 2019</v>
      </c>
      <c r="B1" s="595"/>
      <c r="C1" s="595"/>
      <c r="D1" s="595"/>
      <c r="E1" s="595"/>
      <c r="F1" s="595"/>
      <c r="G1" s="595"/>
      <c r="H1" s="595"/>
      <c r="I1" s="595"/>
      <c r="J1" s="595"/>
      <c r="K1" s="595"/>
      <c r="L1" s="595"/>
      <c r="M1" s="595"/>
      <c r="N1" s="595"/>
      <c r="O1" s="595"/>
      <c r="P1" s="595"/>
      <c r="Q1" s="595"/>
      <c r="R1" s="595"/>
      <c r="S1" s="595"/>
      <c r="T1" s="595"/>
      <c r="U1" s="595"/>
      <c r="V1" s="595"/>
      <c r="W1" s="595"/>
      <c r="X1" s="595"/>
      <c r="Y1" s="244"/>
      <c r="AX1" s="244"/>
    </row>
    <row r="2" spans="1:50" ht="27" customHeight="1" thickBot="1">
      <c r="A2" s="6"/>
      <c r="I2" s="110"/>
      <c r="J2" s="110"/>
      <c r="K2" s="110"/>
      <c r="L2" s="110"/>
      <c r="M2" s="110"/>
      <c r="N2" s="110"/>
      <c r="O2" s="110"/>
      <c r="P2" s="110"/>
      <c r="Q2" s="110"/>
      <c r="R2" s="110"/>
      <c r="S2" s="110"/>
      <c r="T2" s="110"/>
      <c r="U2" s="110"/>
      <c r="V2" s="110"/>
      <c r="W2" s="110"/>
      <c r="X2" s="110"/>
      <c r="Y2" s="369"/>
      <c r="AH2" s="110"/>
      <c r="AI2" s="110"/>
      <c r="AJ2" s="110"/>
      <c r="AK2" s="110"/>
      <c r="AL2" s="110"/>
      <c r="AM2" s="110"/>
      <c r="AN2" s="110"/>
      <c r="AO2" s="110"/>
      <c r="AP2" s="110"/>
      <c r="AQ2" s="110"/>
      <c r="AR2" s="110"/>
      <c r="AS2" s="110"/>
      <c r="AT2" s="110"/>
      <c r="AU2" s="110"/>
      <c r="AV2" s="110"/>
      <c r="AW2" s="110"/>
      <c r="AX2" s="369"/>
    </row>
    <row r="3" spans="1:50" ht="13.5" thickBot="1">
      <c r="A3" s="12"/>
      <c r="B3" s="13"/>
      <c r="C3" s="245" t="s">
        <v>110</v>
      </c>
      <c r="D3" s="17"/>
      <c r="E3" s="17"/>
      <c r="F3" s="17"/>
      <c r="G3" s="17"/>
      <c r="H3" s="102"/>
      <c r="I3" s="102"/>
      <c r="J3" s="102"/>
      <c r="K3" s="102"/>
      <c r="L3" s="102"/>
      <c r="M3" s="102"/>
      <c r="N3" s="102"/>
      <c r="O3" s="102"/>
      <c r="P3" s="102"/>
      <c r="Q3" s="102"/>
      <c r="R3" s="102"/>
      <c r="S3" s="102"/>
      <c r="T3" s="102"/>
      <c r="U3" s="102"/>
      <c r="V3" s="102"/>
      <c r="W3" s="102"/>
      <c r="X3" s="102"/>
      <c r="Y3" s="106"/>
      <c r="AB3" s="245" t="s">
        <v>110</v>
      </c>
      <c r="AC3" s="17"/>
      <c r="AD3" s="17"/>
      <c r="AE3" s="17"/>
      <c r="AF3" s="17"/>
      <c r="AG3" s="102"/>
      <c r="AH3" s="102"/>
      <c r="AI3" s="102"/>
      <c r="AJ3" s="102"/>
      <c r="AK3" s="102"/>
      <c r="AL3" s="102"/>
      <c r="AM3" s="102"/>
      <c r="AN3" s="102"/>
      <c r="AO3" s="102"/>
      <c r="AP3" s="102"/>
      <c r="AQ3" s="102"/>
      <c r="AR3" s="102"/>
      <c r="AS3" s="102"/>
      <c r="AT3" s="102"/>
      <c r="AU3" s="102"/>
      <c r="AV3" s="102"/>
      <c r="AW3" s="102"/>
      <c r="AX3" s="106"/>
    </row>
    <row r="4" spans="1:50" ht="48" customHeight="1" thickTop="1">
      <c r="A4" s="578" t="s">
        <v>86</v>
      </c>
      <c r="B4" s="579" t="s">
        <v>39</v>
      </c>
      <c r="C4" s="373" t="s">
        <v>252</v>
      </c>
      <c r="D4" s="373" t="s">
        <v>303</v>
      </c>
      <c r="E4" s="373" t="s">
        <v>304</v>
      </c>
      <c r="F4" s="373" t="s">
        <v>253</v>
      </c>
      <c r="G4" s="373" t="s">
        <v>305</v>
      </c>
      <c r="H4" s="500" t="s">
        <v>306</v>
      </c>
      <c r="I4" s="500" t="s">
        <v>2</v>
      </c>
      <c r="J4" s="500" t="s">
        <v>314</v>
      </c>
      <c r="K4" s="500" t="s">
        <v>3</v>
      </c>
      <c r="L4" s="500" t="s">
        <v>356</v>
      </c>
      <c r="M4" s="500" t="s">
        <v>392</v>
      </c>
      <c r="N4" s="500" t="s">
        <v>315</v>
      </c>
      <c r="O4" s="374" t="s">
        <v>317</v>
      </c>
      <c r="P4" s="374" t="s">
        <v>254</v>
      </c>
      <c r="Q4" s="511" t="s">
        <v>255</v>
      </c>
      <c r="R4" s="375" t="s">
        <v>142</v>
      </c>
      <c r="S4" s="501" t="s">
        <v>418</v>
      </c>
      <c r="T4" s="501" t="s">
        <v>311</v>
      </c>
      <c r="U4" s="501" t="s">
        <v>319</v>
      </c>
      <c r="V4" s="501" t="s">
        <v>166</v>
      </c>
      <c r="W4" s="375" t="s">
        <v>214</v>
      </c>
      <c r="X4" s="502" t="s">
        <v>167</v>
      </c>
      <c r="Y4" s="111" t="s">
        <v>91</v>
      </c>
      <c r="AB4" s="373" t="s">
        <v>252</v>
      </c>
      <c r="AC4" s="373" t="s">
        <v>303</v>
      </c>
      <c r="AD4" s="373" t="s">
        <v>304</v>
      </c>
      <c r="AE4" s="373" t="s">
        <v>253</v>
      </c>
      <c r="AF4" s="373" t="s">
        <v>305</v>
      </c>
      <c r="AG4" s="500" t="s">
        <v>306</v>
      </c>
      <c r="AH4" s="500" t="s">
        <v>2</v>
      </c>
      <c r="AI4" s="500" t="s">
        <v>314</v>
      </c>
      <c r="AJ4" s="500" t="s">
        <v>3</v>
      </c>
      <c r="AK4" s="500" t="s">
        <v>356</v>
      </c>
      <c r="AL4" s="500" t="s">
        <v>392</v>
      </c>
      <c r="AM4" s="500" t="s">
        <v>315</v>
      </c>
      <c r="AN4" s="374" t="s">
        <v>317</v>
      </c>
      <c r="AO4" s="374" t="s">
        <v>254</v>
      </c>
      <c r="AP4" s="511" t="s">
        <v>255</v>
      </c>
      <c r="AQ4" s="375" t="s">
        <v>142</v>
      </c>
      <c r="AR4" s="501" t="s">
        <v>418</v>
      </c>
      <c r="AS4" s="501" t="s">
        <v>311</v>
      </c>
      <c r="AT4" s="501" t="s">
        <v>319</v>
      </c>
      <c r="AU4" s="501" t="s">
        <v>166</v>
      </c>
      <c r="AV4" s="375" t="s">
        <v>214</v>
      </c>
      <c r="AW4" s="502" t="s">
        <v>167</v>
      </c>
      <c r="AX4" s="111" t="s">
        <v>91</v>
      </c>
    </row>
    <row r="5" spans="1:50" ht="14.25" customHeight="1" thickBot="1">
      <c r="A5" s="577" t="s">
        <v>364</v>
      </c>
      <c r="B5" s="112"/>
      <c r="C5" s="376" t="s">
        <v>189</v>
      </c>
      <c r="D5" s="376" t="s">
        <v>307</v>
      </c>
      <c r="E5" s="376" t="s">
        <v>308</v>
      </c>
      <c r="F5" s="376" t="s">
        <v>168</v>
      </c>
      <c r="G5" s="376" t="s">
        <v>309</v>
      </c>
      <c r="H5" s="376" t="s">
        <v>310</v>
      </c>
      <c r="I5" s="376" t="s">
        <v>143</v>
      </c>
      <c r="J5" s="376" t="s">
        <v>313</v>
      </c>
      <c r="K5" s="376" t="s">
        <v>144</v>
      </c>
      <c r="L5" s="376" t="s">
        <v>357</v>
      </c>
      <c r="M5" s="376" t="s">
        <v>391</v>
      </c>
      <c r="N5" s="376" t="s">
        <v>316</v>
      </c>
      <c r="O5" s="377" t="s">
        <v>318</v>
      </c>
      <c r="P5" s="377" t="s">
        <v>145</v>
      </c>
      <c r="Q5" s="377" t="s">
        <v>169</v>
      </c>
      <c r="R5" s="377" t="s">
        <v>146</v>
      </c>
      <c r="S5" s="377" t="s">
        <v>417</v>
      </c>
      <c r="T5" s="377" t="s">
        <v>238</v>
      </c>
      <c r="U5" s="377" t="s">
        <v>320</v>
      </c>
      <c r="V5" s="377" t="s">
        <v>147</v>
      </c>
      <c r="W5" s="377" t="s">
        <v>148</v>
      </c>
      <c r="X5" s="377" t="s">
        <v>149</v>
      </c>
      <c r="Y5" s="113" t="s">
        <v>71</v>
      </c>
      <c r="AB5" s="376" t="s">
        <v>189</v>
      </c>
      <c r="AC5" s="376" t="s">
        <v>307</v>
      </c>
      <c r="AD5" s="376" t="s">
        <v>308</v>
      </c>
      <c r="AE5" s="376" t="s">
        <v>168</v>
      </c>
      <c r="AF5" s="376" t="s">
        <v>309</v>
      </c>
      <c r="AG5" s="376" t="s">
        <v>310</v>
      </c>
      <c r="AH5" s="376" t="s">
        <v>143</v>
      </c>
      <c r="AI5" s="376" t="s">
        <v>313</v>
      </c>
      <c r="AJ5" s="376" t="s">
        <v>144</v>
      </c>
      <c r="AK5" s="376" t="s">
        <v>357</v>
      </c>
      <c r="AL5" s="376" t="s">
        <v>391</v>
      </c>
      <c r="AM5" s="376" t="s">
        <v>316</v>
      </c>
      <c r="AN5" s="377" t="s">
        <v>318</v>
      </c>
      <c r="AO5" s="377" t="s">
        <v>145</v>
      </c>
      <c r="AP5" s="377" t="s">
        <v>169</v>
      </c>
      <c r="AQ5" s="377" t="s">
        <v>146</v>
      </c>
      <c r="AR5" s="377" t="s">
        <v>417</v>
      </c>
      <c r="AS5" s="377" t="s">
        <v>238</v>
      </c>
      <c r="AT5" s="377" t="s">
        <v>320</v>
      </c>
      <c r="AU5" s="377" t="s">
        <v>147</v>
      </c>
      <c r="AV5" s="377" t="s">
        <v>148</v>
      </c>
      <c r="AW5" s="377" t="s">
        <v>149</v>
      </c>
      <c r="AX5" s="113" t="s">
        <v>71</v>
      </c>
    </row>
    <row r="6" spans="1:51" ht="12.75" customHeight="1" thickTop="1">
      <c r="A6" s="25" t="str">
        <f>'t1'!A6</f>
        <v>SEGRETARIO GENERALE CCIAA</v>
      </c>
      <c r="B6" s="164" t="str">
        <f>'t1'!B6</f>
        <v>0D0104</v>
      </c>
      <c r="C6" s="607">
        <f aca="true" t="shared" si="0" ref="C6:L8">ROUND(AB6,0)</f>
        <v>352</v>
      </c>
      <c r="D6" s="607">
        <f t="shared" si="0"/>
        <v>0</v>
      </c>
      <c r="E6" s="607">
        <f t="shared" si="0"/>
        <v>0</v>
      </c>
      <c r="F6" s="607">
        <f t="shared" si="0"/>
        <v>0</v>
      </c>
      <c r="G6" s="607">
        <f t="shared" si="0"/>
        <v>0</v>
      </c>
      <c r="H6" s="608">
        <f t="shared" si="0"/>
        <v>0</v>
      </c>
      <c r="I6" s="608">
        <f t="shared" si="0"/>
        <v>19281</v>
      </c>
      <c r="J6" s="608">
        <f t="shared" si="0"/>
        <v>27545</v>
      </c>
      <c r="K6" s="608">
        <f t="shared" si="0"/>
        <v>0</v>
      </c>
      <c r="L6" s="608">
        <f t="shared" si="0"/>
        <v>0</v>
      </c>
      <c r="M6" s="608">
        <f aca="true" t="shared" si="1" ref="M6:V8">ROUND(AL6,0)</f>
        <v>0</v>
      </c>
      <c r="N6" s="608">
        <f t="shared" si="1"/>
        <v>0</v>
      </c>
      <c r="O6" s="608">
        <f t="shared" si="1"/>
        <v>0</v>
      </c>
      <c r="P6" s="608">
        <f t="shared" si="1"/>
        <v>0</v>
      </c>
      <c r="Q6" s="608">
        <f t="shared" si="1"/>
        <v>0</v>
      </c>
      <c r="R6" s="608">
        <f t="shared" si="1"/>
        <v>0</v>
      </c>
      <c r="S6" s="608">
        <f t="shared" si="1"/>
        <v>0</v>
      </c>
      <c r="T6" s="608">
        <f t="shared" si="1"/>
        <v>0</v>
      </c>
      <c r="U6" s="608">
        <f t="shared" si="1"/>
        <v>0</v>
      </c>
      <c r="V6" s="608">
        <f t="shared" si="1"/>
        <v>0</v>
      </c>
      <c r="W6" s="608">
        <f aca="true" t="shared" si="2" ref="W6:X8">ROUND(AV6,0)</f>
        <v>0</v>
      </c>
      <c r="X6" s="608">
        <f t="shared" si="2"/>
        <v>0</v>
      </c>
      <c r="Y6" s="365">
        <f>SUM(C6:X6)</f>
        <v>47178</v>
      </c>
      <c r="Z6" s="5">
        <f>'t1'!M6</f>
        <v>1</v>
      </c>
      <c r="AB6" s="152">
        <v>352</v>
      </c>
      <c r="AC6" s="152"/>
      <c r="AD6" s="152"/>
      <c r="AE6" s="152"/>
      <c r="AF6" s="152"/>
      <c r="AG6" s="153"/>
      <c r="AH6" s="153">
        <v>19281</v>
      </c>
      <c r="AI6" s="153">
        <v>27545</v>
      </c>
      <c r="AJ6" s="153"/>
      <c r="AK6" s="153"/>
      <c r="AL6" s="153"/>
      <c r="AM6" s="153"/>
      <c r="AN6" s="153"/>
      <c r="AO6" s="153"/>
      <c r="AP6" s="153"/>
      <c r="AQ6" s="153"/>
      <c r="AR6" s="153"/>
      <c r="AS6" s="153"/>
      <c r="AT6" s="153"/>
      <c r="AU6" s="153"/>
      <c r="AV6" s="153"/>
      <c r="AW6" s="153"/>
      <c r="AX6" s="365">
        <f>SUM(AB6:AW6)</f>
        <v>47178</v>
      </c>
      <c r="AY6" s="5">
        <f>'t1'!AR6</f>
        <v>0</v>
      </c>
    </row>
    <row r="7" spans="1:51" ht="12.75" customHeight="1">
      <c r="A7" s="136" t="str">
        <f>'t1'!A7</f>
        <v>DIRETTORE  GENERALE</v>
      </c>
      <c r="B7" s="157" t="str">
        <f>'t1'!B7</f>
        <v>0D0097</v>
      </c>
      <c r="C7" s="607">
        <f t="shared" si="0"/>
        <v>0</v>
      </c>
      <c r="D7" s="607">
        <f t="shared" si="0"/>
        <v>0</v>
      </c>
      <c r="E7" s="607">
        <f t="shared" si="0"/>
        <v>0</v>
      </c>
      <c r="F7" s="607">
        <f t="shared" si="0"/>
        <v>0</v>
      </c>
      <c r="G7" s="607">
        <f t="shared" si="0"/>
        <v>0</v>
      </c>
      <c r="H7" s="608">
        <f t="shared" si="0"/>
        <v>0</v>
      </c>
      <c r="I7" s="608">
        <f t="shared" si="0"/>
        <v>0</v>
      </c>
      <c r="J7" s="608">
        <f t="shared" si="0"/>
        <v>0</v>
      </c>
      <c r="K7" s="608">
        <f t="shared" si="0"/>
        <v>0</v>
      </c>
      <c r="L7" s="608">
        <f t="shared" si="0"/>
        <v>0</v>
      </c>
      <c r="M7" s="608">
        <f t="shared" si="1"/>
        <v>0</v>
      </c>
      <c r="N7" s="608">
        <f t="shared" si="1"/>
        <v>0</v>
      </c>
      <c r="O7" s="608">
        <f t="shared" si="1"/>
        <v>0</v>
      </c>
      <c r="P7" s="608">
        <f t="shared" si="1"/>
        <v>0</v>
      </c>
      <c r="Q7" s="608">
        <f t="shared" si="1"/>
        <v>0</v>
      </c>
      <c r="R7" s="608">
        <f t="shared" si="1"/>
        <v>0</v>
      </c>
      <c r="S7" s="608">
        <f t="shared" si="1"/>
        <v>0</v>
      </c>
      <c r="T7" s="608">
        <f t="shared" si="1"/>
        <v>0</v>
      </c>
      <c r="U7" s="608">
        <f t="shared" si="1"/>
        <v>0</v>
      </c>
      <c r="V7" s="608">
        <f t="shared" si="1"/>
        <v>0</v>
      </c>
      <c r="W7" s="608">
        <f t="shared" si="2"/>
        <v>0</v>
      </c>
      <c r="X7" s="608">
        <f t="shared" si="2"/>
        <v>0</v>
      </c>
      <c r="Y7" s="365">
        <f>SUM(C7:X7)</f>
        <v>0</v>
      </c>
      <c r="Z7" s="5">
        <f>'t1'!M7</f>
        <v>0</v>
      </c>
      <c r="AB7" s="152"/>
      <c r="AC7" s="152"/>
      <c r="AD7" s="152"/>
      <c r="AE7" s="152"/>
      <c r="AF7" s="152"/>
      <c r="AG7" s="153"/>
      <c r="AH7" s="153"/>
      <c r="AI7" s="153"/>
      <c r="AJ7" s="153"/>
      <c r="AK7" s="153"/>
      <c r="AL7" s="153"/>
      <c r="AM7" s="153"/>
      <c r="AN7" s="153"/>
      <c r="AO7" s="153"/>
      <c r="AP7" s="153"/>
      <c r="AQ7" s="153"/>
      <c r="AR7" s="153"/>
      <c r="AS7" s="153"/>
      <c r="AT7" s="153"/>
      <c r="AU7" s="153"/>
      <c r="AV7" s="153"/>
      <c r="AW7" s="153"/>
      <c r="AX7" s="365">
        <f>SUM(AB7:AW7)</f>
        <v>0</v>
      </c>
      <c r="AY7" s="5">
        <f>'t1'!AR7</f>
        <v>0</v>
      </c>
    </row>
    <row r="8" spans="1:51" ht="12.75" customHeight="1">
      <c r="A8" s="136" t="str">
        <f>'t1'!A8</f>
        <v>DIRIGENTE FUORI D.O.</v>
      </c>
      <c r="B8" s="157" t="str">
        <f>'t1'!B8</f>
        <v>0D0098</v>
      </c>
      <c r="C8" s="607">
        <f t="shared" si="0"/>
        <v>0</v>
      </c>
      <c r="D8" s="607">
        <f t="shared" si="0"/>
        <v>0</v>
      </c>
      <c r="E8" s="607">
        <f t="shared" si="0"/>
        <v>0</v>
      </c>
      <c r="F8" s="607">
        <f t="shared" si="0"/>
        <v>0</v>
      </c>
      <c r="G8" s="607">
        <f t="shared" si="0"/>
        <v>0</v>
      </c>
      <c r="H8" s="608">
        <f t="shared" si="0"/>
        <v>0</v>
      </c>
      <c r="I8" s="608">
        <f t="shared" si="0"/>
        <v>0</v>
      </c>
      <c r="J8" s="608">
        <f t="shared" si="0"/>
        <v>0</v>
      </c>
      <c r="K8" s="608">
        <f t="shared" si="0"/>
        <v>0</v>
      </c>
      <c r="L8" s="608">
        <f t="shared" si="0"/>
        <v>0</v>
      </c>
      <c r="M8" s="608">
        <f t="shared" si="1"/>
        <v>0</v>
      </c>
      <c r="N8" s="608">
        <f t="shared" si="1"/>
        <v>0</v>
      </c>
      <c r="O8" s="608">
        <f t="shared" si="1"/>
        <v>0</v>
      </c>
      <c r="P8" s="608">
        <f t="shared" si="1"/>
        <v>0</v>
      </c>
      <c r="Q8" s="608">
        <f t="shared" si="1"/>
        <v>0</v>
      </c>
      <c r="R8" s="608">
        <f t="shared" si="1"/>
        <v>0</v>
      </c>
      <c r="S8" s="608">
        <f t="shared" si="1"/>
        <v>0</v>
      </c>
      <c r="T8" s="608">
        <f t="shared" si="1"/>
        <v>0</v>
      </c>
      <c r="U8" s="608">
        <f t="shared" si="1"/>
        <v>0</v>
      </c>
      <c r="V8" s="608">
        <f t="shared" si="1"/>
        <v>0</v>
      </c>
      <c r="W8" s="608">
        <f t="shared" si="2"/>
        <v>0</v>
      </c>
      <c r="X8" s="608">
        <f t="shared" si="2"/>
        <v>0</v>
      </c>
      <c r="Y8" s="365">
        <f>SUM(C8:X8)</f>
        <v>0</v>
      </c>
      <c r="Z8" s="5">
        <f>'t1'!M8</f>
        <v>0</v>
      </c>
      <c r="AB8" s="152"/>
      <c r="AC8" s="152"/>
      <c r="AD8" s="152"/>
      <c r="AE8" s="152"/>
      <c r="AF8" s="152"/>
      <c r="AG8" s="153"/>
      <c r="AH8" s="153"/>
      <c r="AI8" s="153"/>
      <c r="AJ8" s="153"/>
      <c r="AK8" s="153"/>
      <c r="AL8" s="153"/>
      <c r="AM8" s="153"/>
      <c r="AN8" s="153"/>
      <c r="AO8" s="153"/>
      <c r="AP8" s="153"/>
      <c r="AQ8" s="153"/>
      <c r="AR8" s="153"/>
      <c r="AS8" s="153"/>
      <c r="AT8" s="153"/>
      <c r="AU8" s="153"/>
      <c r="AV8" s="153"/>
      <c r="AW8" s="153"/>
      <c r="AX8" s="365">
        <f>SUM(AB8:AW8)</f>
        <v>0</v>
      </c>
      <c r="AY8" s="5">
        <f>'t1'!AR8</f>
        <v>0</v>
      </c>
    </row>
    <row r="9" spans="1:51" ht="12.75" customHeight="1">
      <c r="A9" s="136" t="str">
        <f>'t1'!A9</f>
        <v>ALTRE SPECIALIZZ. FUORI D.O.</v>
      </c>
      <c r="B9" s="157" t="str">
        <f>'t1'!B9</f>
        <v>0D0095</v>
      </c>
      <c r="C9" s="607">
        <f aca="true" t="shared" si="3" ref="C9:C65">ROUND(AB9,0)</f>
        <v>0</v>
      </c>
      <c r="D9" s="607">
        <f aca="true" t="shared" si="4" ref="D9:D65">ROUND(AC9,0)</f>
        <v>0</v>
      </c>
      <c r="E9" s="607">
        <f aca="true" t="shared" si="5" ref="E9:E65">ROUND(AD9,0)</f>
        <v>0</v>
      </c>
      <c r="F9" s="607">
        <f aca="true" t="shared" si="6" ref="F9:F65">ROUND(AE9,0)</f>
        <v>0</v>
      </c>
      <c r="G9" s="607">
        <f aca="true" t="shared" si="7" ref="G9:G65">ROUND(AF9,0)</f>
        <v>0</v>
      </c>
      <c r="H9" s="608">
        <f aca="true" t="shared" si="8" ref="H9:H65">ROUND(AG9,0)</f>
        <v>0</v>
      </c>
      <c r="I9" s="608">
        <f aca="true" t="shared" si="9" ref="I9:I65">ROUND(AH9,0)</f>
        <v>0</v>
      </c>
      <c r="J9" s="608">
        <f aca="true" t="shared" si="10" ref="J9:J65">ROUND(AI9,0)</f>
        <v>0</v>
      </c>
      <c r="K9" s="608">
        <f aca="true" t="shared" si="11" ref="K9:K65">ROUND(AJ9,0)</f>
        <v>0</v>
      </c>
      <c r="L9" s="608">
        <f aca="true" t="shared" si="12" ref="L9:L65">ROUND(AK9,0)</f>
        <v>0</v>
      </c>
      <c r="M9" s="608">
        <f aca="true" t="shared" si="13" ref="M9:M65">ROUND(AL9,0)</f>
        <v>0</v>
      </c>
      <c r="N9" s="608">
        <f aca="true" t="shared" si="14" ref="N9:N65">ROUND(AM9,0)</f>
        <v>0</v>
      </c>
      <c r="O9" s="608">
        <f aca="true" t="shared" si="15" ref="O9:O65">ROUND(AN9,0)</f>
        <v>0</v>
      </c>
      <c r="P9" s="608">
        <f aca="true" t="shared" si="16" ref="P9:P65">ROUND(AO9,0)</f>
        <v>0</v>
      </c>
      <c r="Q9" s="608">
        <f aca="true" t="shared" si="17" ref="Q9:Q65">ROUND(AP9,0)</f>
        <v>0</v>
      </c>
      <c r="R9" s="608">
        <f aca="true" t="shared" si="18" ref="R9:R65">ROUND(AQ9,0)</f>
        <v>0</v>
      </c>
      <c r="S9" s="608">
        <f aca="true" t="shared" si="19" ref="S9:S65">ROUND(AR9,0)</f>
        <v>0</v>
      </c>
      <c r="T9" s="608">
        <f aca="true" t="shared" si="20" ref="T9:T65">ROUND(AS9,0)</f>
        <v>0</v>
      </c>
      <c r="U9" s="608">
        <f aca="true" t="shared" si="21" ref="U9:U65">ROUND(AT9,0)</f>
        <v>0</v>
      </c>
      <c r="V9" s="608">
        <f aca="true" t="shared" si="22" ref="V9:V65">ROUND(AU9,0)</f>
        <v>0</v>
      </c>
      <c r="W9" s="608">
        <f aca="true" t="shared" si="23" ref="W9:W65">ROUND(AV9,0)</f>
        <v>0</v>
      </c>
      <c r="X9" s="608">
        <f aca="true" t="shared" si="24" ref="X9:X65">ROUND(AW9,0)</f>
        <v>0</v>
      </c>
      <c r="Y9" s="365">
        <f aca="true" t="shared" si="25" ref="Y9:Y65">SUM(C9:X9)</f>
        <v>0</v>
      </c>
      <c r="Z9" s="5">
        <f>'t1'!M9</f>
        <v>0</v>
      </c>
      <c r="AB9" s="152"/>
      <c r="AC9" s="152"/>
      <c r="AD9" s="152"/>
      <c r="AE9" s="152"/>
      <c r="AF9" s="152"/>
      <c r="AG9" s="153"/>
      <c r="AH9" s="153"/>
      <c r="AI9" s="153"/>
      <c r="AJ9" s="153"/>
      <c r="AK9" s="153"/>
      <c r="AL9" s="153"/>
      <c r="AM9" s="153"/>
      <c r="AN9" s="153"/>
      <c r="AO9" s="153"/>
      <c r="AP9" s="153"/>
      <c r="AQ9" s="153"/>
      <c r="AR9" s="153"/>
      <c r="AS9" s="153"/>
      <c r="AT9" s="153"/>
      <c r="AU9" s="153"/>
      <c r="AV9" s="153"/>
      <c r="AW9" s="153"/>
      <c r="AX9" s="365">
        <f aca="true" t="shared" si="26" ref="AX9:AX65">SUM(AB9:AW9)</f>
        <v>0</v>
      </c>
      <c r="AY9" s="5">
        <f>'t1'!AR9</f>
        <v>0</v>
      </c>
    </row>
    <row r="10" spans="1:51" ht="12.75" customHeight="1">
      <c r="A10" s="136" t="str">
        <f>'t1'!A10</f>
        <v>QUALIFICA DIRIGENZIALE ATEMPO INDETERMINATO 1^ FASCIA</v>
      </c>
      <c r="B10" s="157" t="str">
        <f>'t1'!B10</f>
        <v>0D0077</v>
      </c>
      <c r="C10" s="607">
        <f t="shared" si="3"/>
        <v>0</v>
      </c>
      <c r="D10" s="607">
        <f t="shared" si="4"/>
        <v>0</v>
      </c>
      <c r="E10" s="607">
        <f t="shared" si="5"/>
        <v>0</v>
      </c>
      <c r="F10" s="607">
        <f t="shared" si="6"/>
        <v>0</v>
      </c>
      <c r="G10" s="607">
        <f t="shared" si="7"/>
        <v>0</v>
      </c>
      <c r="H10" s="608">
        <f t="shared" si="8"/>
        <v>0</v>
      </c>
      <c r="I10" s="608">
        <f t="shared" si="9"/>
        <v>0</v>
      </c>
      <c r="J10" s="608">
        <f t="shared" si="10"/>
        <v>0</v>
      </c>
      <c r="K10" s="608">
        <f t="shared" si="11"/>
        <v>0</v>
      </c>
      <c r="L10" s="608">
        <f t="shared" si="12"/>
        <v>0</v>
      </c>
      <c r="M10" s="608">
        <f t="shared" si="13"/>
        <v>0</v>
      </c>
      <c r="N10" s="608">
        <f t="shared" si="14"/>
        <v>0</v>
      </c>
      <c r="O10" s="608">
        <f t="shared" si="15"/>
        <v>0</v>
      </c>
      <c r="P10" s="608">
        <f t="shared" si="16"/>
        <v>0</v>
      </c>
      <c r="Q10" s="608">
        <f t="shared" si="17"/>
        <v>0</v>
      </c>
      <c r="R10" s="608">
        <f t="shared" si="18"/>
        <v>0</v>
      </c>
      <c r="S10" s="608">
        <f t="shared" si="19"/>
        <v>0</v>
      </c>
      <c r="T10" s="608">
        <f t="shared" si="20"/>
        <v>0</v>
      </c>
      <c r="U10" s="608">
        <f t="shared" si="21"/>
        <v>0</v>
      </c>
      <c r="V10" s="608">
        <f t="shared" si="22"/>
        <v>0</v>
      </c>
      <c r="W10" s="608">
        <f t="shared" si="23"/>
        <v>0</v>
      </c>
      <c r="X10" s="608">
        <f t="shared" si="24"/>
        <v>0</v>
      </c>
      <c r="Y10" s="365">
        <f t="shared" si="25"/>
        <v>0</v>
      </c>
      <c r="Z10" s="5">
        <f>'t1'!M10</f>
        <v>0</v>
      </c>
      <c r="AB10" s="152"/>
      <c r="AC10" s="152"/>
      <c r="AD10" s="152"/>
      <c r="AE10" s="152"/>
      <c r="AF10" s="152"/>
      <c r="AG10" s="153"/>
      <c r="AH10" s="153"/>
      <c r="AI10" s="153"/>
      <c r="AJ10" s="153"/>
      <c r="AK10" s="153"/>
      <c r="AL10" s="153"/>
      <c r="AM10" s="153"/>
      <c r="AN10" s="153"/>
      <c r="AO10" s="153"/>
      <c r="AP10" s="153"/>
      <c r="AQ10" s="153"/>
      <c r="AR10" s="153"/>
      <c r="AS10" s="153"/>
      <c r="AT10" s="153"/>
      <c r="AU10" s="153"/>
      <c r="AV10" s="153"/>
      <c r="AW10" s="153"/>
      <c r="AX10" s="365">
        <f t="shared" si="26"/>
        <v>0</v>
      </c>
      <c r="AY10" s="5">
        <f>'t1'!AR10</f>
        <v>0</v>
      </c>
    </row>
    <row r="11" spans="1:51" ht="12.75" customHeight="1">
      <c r="A11" s="136" t="str">
        <f>'t1'!A11</f>
        <v>QUALIFICA DIRIGENZIALE A TEMPO INDETERMINATO 2^ FASCIA</v>
      </c>
      <c r="B11" s="157" t="str">
        <f>'t1'!B11</f>
        <v>0D0079</v>
      </c>
      <c r="C11" s="607">
        <f t="shared" si="3"/>
        <v>0</v>
      </c>
      <c r="D11" s="607">
        <f t="shared" si="4"/>
        <v>0</v>
      </c>
      <c r="E11" s="607">
        <f t="shared" si="5"/>
        <v>0</v>
      </c>
      <c r="F11" s="607">
        <f t="shared" si="6"/>
        <v>0</v>
      </c>
      <c r="G11" s="607">
        <f t="shared" si="7"/>
        <v>0</v>
      </c>
      <c r="H11" s="608">
        <f t="shared" si="8"/>
        <v>0</v>
      </c>
      <c r="I11" s="608">
        <f t="shared" si="9"/>
        <v>0</v>
      </c>
      <c r="J11" s="608">
        <f t="shared" si="10"/>
        <v>0</v>
      </c>
      <c r="K11" s="608">
        <f t="shared" si="11"/>
        <v>0</v>
      </c>
      <c r="L11" s="608">
        <f t="shared" si="12"/>
        <v>0</v>
      </c>
      <c r="M11" s="608">
        <f t="shared" si="13"/>
        <v>0</v>
      </c>
      <c r="N11" s="608">
        <f t="shared" si="14"/>
        <v>0</v>
      </c>
      <c r="O11" s="608">
        <f t="shared" si="15"/>
        <v>0</v>
      </c>
      <c r="P11" s="608">
        <f t="shared" si="16"/>
        <v>0</v>
      </c>
      <c r="Q11" s="608">
        <f t="shared" si="17"/>
        <v>0</v>
      </c>
      <c r="R11" s="608">
        <f t="shared" si="18"/>
        <v>0</v>
      </c>
      <c r="S11" s="608">
        <f t="shared" si="19"/>
        <v>0</v>
      </c>
      <c r="T11" s="608">
        <f t="shared" si="20"/>
        <v>0</v>
      </c>
      <c r="U11" s="608">
        <f t="shared" si="21"/>
        <v>0</v>
      </c>
      <c r="V11" s="608">
        <f t="shared" si="22"/>
        <v>0</v>
      </c>
      <c r="W11" s="608">
        <f t="shared" si="23"/>
        <v>0</v>
      </c>
      <c r="X11" s="608">
        <f t="shared" si="24"/>
        <v>0</v>
      </c>
      <c r="Y11" s="365">
        <f t="shared" si="25"/>
        <v>0</v>
      </c>
      <c r="Z11" s="5">
        <f>'t1'!M11</f>
        <v>0</v>
      </c>
      <c r="AB11" s="152"/>
      <c r="AC11" s="152"/>
      <c r="AD11" s="152"/>
      <c r="AE11" s="152"/>
      <c r="AF11" s="152"/>
      <c r="AG11" s="153"/>
      <c r="AH11" s="153"/>
      <c r="AI11" s="153"/>
      <c r="AJ11" s="153"/>
      <c r="AK11" s="153"/>
      <c r="AL11" s="153"/>
      <c r="AM11" s="153"/>
      <c r="AN11" s="153"/>
      <c r="AO11" s="153"/>
      <c r="AP11" s="153"/>
      <c r="AQ11" s="153"/>
      <c r="AR11" s="153"/>
      <c r="AS11" s="153"/>
      <c r="AT11" s="153"/>
      <c r="AU11" s="153"/>
      <c r="AV11" s="153"/>
      <c r="AW11" s="153"/>
      <c r="AX11" s="365">
        <f t="shared" si="26"/>
        <v>0</v>
      </c>
      <c r="AY11" s="5">
        <f>'t1'!AR11</f>
        <v>0</v>
      </c>
    </row>
    <row r="12" spans="1:51" ht="12.75" customHeight="1">
      <c r="A12" s="136" t="str">
        <f>'t1'!A12</f>
        <v>QUALIFICA DIRIGENZIALE A TEMPO INDETERMINATO 3^ FASCIA</v>
      </c>
      <c r="B12" s="157" t="str">
        <f>'t1'!B12</f>
        <v>0D0918</v>
      </c>
      <c r="C12" s="607">
        <f t="shared" si="3"/>
        <v>0</v>
      </c>
      <c r="D12" s="607">
        <f t="shared" si="4"/>
        <v>0</v>
      </c>
      <c r="E12" s="607">
        <f t="shared" si="5"/>
        <v>0</v>
      </c>
      <c r="F12" s="607">
        <f t="shared" si="6"/>
        <v>0</v>
      </c>
      <c r="G12" s="607">
        <f t="shared" si="7"/>
        <v>0</v>
      </c>
      <c r="H12" s="608">
        <f t="shared" si="8"/>
        <v>0</v>
      </c>
      <c r="I12" s="608">
        <f t="shared" si="9"/>
        <v>0</v>
      </c>
      <c r="J12" s="608">
        <f t="shared" si="10"/>
        <v>0</v>
      </c>
      <c r="K12" s="608">
        <f t="shared" si="11"/>
        <v>0</v>
      </c>
      <c r="L12" s="608">
        <f t="shared" si="12"/>
        <v>0</v>
      </c>
      <c r="M12" s="608">
        <f t="shared" si="13"/>
        <v>0</v>
      </c>
      <c r="N12" s="608">
        <f t="shared" si="14"/>
        <v>0</v>
      </c>
      <c r="O12" s="608">
        <f t="shared" si="15"/>
        <v>0</v>
      </c>
      <c r="P12" s="608">
        <f t="shared" si="16"/>
        <v>0</v>
      </c>
      <c r="Q12" s="608">
        <f t="shared" si="17"/>
        <v>0</v>
      </c>
      <c r="R12" s="608">
        <f t="shared" si="18"/>
        <v>0</v>
      </c>
      <c r="S12" s="608">
        <f t="shared" si="19"/>
        <v>0</v>
      </c>
      <c r="T12" s="608">
        <f t="shared" si="20"/>
        <v>0</v>
      </c>
      <c r="U12" s="608">
        <f t="shared" si="21"/>
        <v>0</v>
      </c>
      <c r="V12" s="608">
        <f t="shared" si="22"/>
        <v>0</v>
      </c>
      <c r="W12" s="608">
        <f t="shared" si="23"/>
        <v>0</v>
      </c>
      <c r="X12" s="608">
        <f t="shared" si="24"/>
        <v>0</v>
      </c>
      <c r="Y12" s="365">
        <f t="shared" si="25"/>
        <v>0</v>
      </c>
      <c r="Z12" s="5">
        <f>'t1'!M12</f>
        <v>0</v>
      </c>
      <c r="AB12" s="152"/>
      <c r="AC12" s="152"/>
      <c r="AD12" s="152"/>
      <c r="AE12" s="152"/>
      <c r="AF12" s="152"/>
      <c r="AG12" s="153"/>
      <c r="AH12" s="153"/>
      <c r="AI12" s="153"/>
      <c r="AJ12" s="153"/>
      <c r="AK12" s="153"/>
      <c r="AL12" s="153"/>
      <c r="AM12" s="153"/>
      <c r="AN12" s="153"/>
      <c r="AO12" s="153"/>
      <c r="AP12" s="153"/>
      <c r="AQ12" s="153"/>
      <c r="AR12" s="153"/>
      <c r="AS12" s="153"/>
      <c r="AT12" s="153"/>
      <c r="AU12" s="153"/>
      <c r="AV12" s="153"/>
      <c r="AW12" s="153"/>
      <c r="AX12" s="365">
        <f t="shared" si="26"/>
        <v>0</v>
      </c>
      <c r="AY12" s="5">
        <f>'t1'!AR12</f>
        <v>0</v>
      </c>
    </row>
    <row r="13" spans="1:51" ht="12.75" customHeight="1">
      <c r="A13" s="136" t="str">
        <f>'t1'!A13</f>
        <v>QUALIFICA DIRIGENZIALE TEMPO DETER.</v>
      </c>
      <c r="B13" s="157" t="str">
        <f>'t1'!B13</f>
        <v>0D0099</v>
      </c>
      <c r="C13" s="607">
        <f t="shared" si="3"/>
        <v>0</v>
      </c>
      <c r="D13" s="607">
        <f t="shared" si="4"/>
        <v>0</v>
      </c>
      <c r="E13" s="607">
        <f t="shared" si="5"/>
        <v>0</v>
      </c>
      <c r="F13" s="607">
        <f t="shared" si="6"/>
        <v>0</v>
      </c>
      <c r="G13" s="607">
        <f t="shared" si="7"/>
        <v>0</v>
      </c>
      <c r="H13" s="608">
        <f t="shared" si="8"/>
        <v>0</v>
      </c>
      <c r="I13" s="608">
        <f t="shared" si="9"/>
        <v>0</v>
      </c>
      <c r="J13" s="608">
        <f t="shared" si="10"/>
        <v>0</v>
      </c>
      <c r="K13" s="608">
        <f t="shared" si="11"/>
        <v>0</v>
      </c>
      <c r="L13" s="608">
        <f t="shared" si="12"/>
        <v>0</v>
      </c>
      <c r="M13" s="608">
        <f t="shared" si="13"/>
        <v>0</v>
      </c>
      <c r="N13" s="608">
        <f t="shared" si="14"/>
        <v>0</v>
      </c>
      <c r="O13" s="608">
        <f t="shared" si="15"/>
        <v>0</v>
      </c>
      <c r="P13" s="608">
        <f t="shared" si="16"/>
        <v>0</v>
      </c>
      <c r="Q13" s="608">
        <f t="shared" si="17"/>
        <v>0</v>
      </c>
      <c r="R13" s="608">
        <f t="shared" si="18"/>
        <v>0</v>
      </c>
      <c r="S13" s="608">
        <f t="shared" si="19"/>
        <v>0</v>
      </c>
      <c r="T13" s="608">
        <f t="shared" si="20"/>
        <v>0</v>
      </c>
      <c r="U13" s="608">
        <f t="shared" si="21"/>
        <v>0</v>
      </c>
      <c r="V13" s="608">
        <f t="shared" si="22"/>
        <v>0</v>
      </c>
      <c r="W13" s="608">
        <f t="shared" si="23"/>
        <v>0</v>
      </c>
      <c r="X13" s="608">
        <f t="shared" si="24"/>
        <v>0</v>
      </c>
      <c r="Y13" s="365">
        <f t="shared" si="25"/>
        <v>0</v>
      </c>
      <c r="Z13" s="5">
        <f>'t1'!M13</f>
        <v>0</v>
      </c>
      <c r="AB13" s="152"/>
      <c r="AC13" s="152"/>
      <c r="AD13" s="152"/>
      <c r="AE13" s="152"/>
      <c r="AF13" s="152"/>
      <c r="AG13" s="153"/>
      <c r="AH13" s="153"/>
      <c r="AI13" s="153"/>
      <c r="AJ13" s="153"/>
      <c r="AK13" s="153"/>
      <c r="AL13" s="153"/>
      <c r="AM13" s="153"/>
      <c r="AN13" s="153"/>
      <c r="AO13" s="153"/>
      <c r="AP13" s="153"/>
      <c r="AQ13" s="153"/>
      <c r="AR13" s="153"/>
      <c r="AS13" s="153"/>
      <c r="AT13" s="153"/>
      <c r="AU13" s="153"/>
      <c r="AV13" s="153"/>
      <c r="AW13" s="153"/>
      <c r="AX13" s="365">
        <f t="shared" si="26"/>
        <v>0</v>
      </c>
      <c r="AY13" s="5">
        <f>'t1'!AR13</f>
        <v>0</v>
      </c>
    </row>
    <row r="14" spans="1:51" ht="12.75" customHeight="1">
      <c r="A14" s="136" t="str">
        <f>'t1'!A14</f>
        <v>POSIZIONE ECONOMICA D7</v>
      </c>
      <c r="B14" s="157" t="str">
        <f>'t1'!B14</f>
        <v>0D7000</v>
      </c>
      <c r="C14" s="607">
        <f t="shared" si="3"/>
        <v>0</v>
      </c>
      <c r="D14" s="607">
        <f t="shared" si="4"/>
        <v>0</v>
      </c>
      <c r="E14" s="607">
        <f t="shared" si="5"/>
        <v>0</v>
      </c>
      <c r="F14" s="607">
        <f t="shared" si="6"/>
        <v>0</v>
      </c>
      <c r="G14" s="607">
        <f t="shared" si="7"/>
        <v>0</v>
      </c>
      <c r="H14" s="608">
        <f t="shared" si="8"/>
        <v>0</v>
      </c>
      <c r="I14" s="608">
        <f t="shared" si="9"/>
        <v>0</v>
      </c>
      <c r="J14" s="608">
        <f t="shared" si="10"/>
        <v>0</v>
      </c>
      <c r="K14" s="608">
        <f t="shared" si="11"/>
        <v>0</v>
      </c>
      <c r="L14" s="608">
        <f t="shared" si="12"/>
        <v>0</v>
      </c>
      <c r="M14" s="608">
        <f t="shared" si="13"/>
        <v>0</v>
      </c>
      <c r="N14" s="608">
        <f t="shared" si="14"/>
        <v>0</v>
      </c>
      <c r="O14" s="608">
        <f t="shared" si="15"/>
        <v>0</v>
      </c>
      <c r="P14" s="608">
        <f t="shared" si="16"/>
        <v>0</v>
      </c>
      <c r="Q14" s="608">
        <f t="shared" si="17"/>
        <v>0</v>
      </c>
      <c r="R14" s="608">
        <f t="shared" si="18"/>
        <v>0</v>
      </c>
      <c r="S14" s="608">
        <f t="shared" si="19"/>
        <v>0</v>
      </c>
      <c r="T14" s="608">
        <f t="shared" si="20"/>
        <v>0</v>
      </c>
      <c r="U14" s="608">
        <f t="shared" si="21"/>
        <v>0</v>
      </c>
      <c r="V14" s="608">
        <f t="shared" si="22"/>
        <v>0</v>
      </c>
      <c r="W14" s="608">
        <f t="shared" si="23"/>
        <v>0</v>
      </c>
      <c r="X14" s="608">
        <f t="shared" si="24"/>
        <v>0</v>
      </c>
      <c r="Y14" s="365">
        <f t="shared" si="25"/>
        <v>0</v>
      </c>
      <c r="Z14" s="5">
        <f>'t1'!M14</f>
        <v>3</v>
      </c>
      <c r="AB14" s="152"/>
      <c r="AC14" s="152"/>
      <c r="AD14" s="152"/>
      <c r="AE14" s="152"/>
      <c r="AF14" s="152"/>
      <c r="AG14" s="153"/>
      <c r="AH14" s="153"/>
      <c r="AI14" s="153"/>
      <c r="AJ14" s="153"/>
      <c r="AK14" s="153"/>
      <c r="AL14" s="153"/>
      <c r="AM14" s="153"/>
      <c r="AN14" s="153"/>
      <c r="AO14" s="153"/>
      <c r="AP14" s="153"/>
      <c r="AQ14" s="153"/>
      <c r="AR14" s="153"/>
      <c r="AS14" s="153"/>
      <c r="AT14" s="153"/>
      <c r="AU14" s="153"/>
      <c r="AV14" s="153"/>
      <c r="AW14" s="153"/>
      <c r="AX14" s="365">
        <f t="shared" si="26"/>
        <v>0</v>
      </c>
      <c r="AY14" s="5">
        <f>'t1'!AR14</f>
        <v>0</v>
      </c>
    </row>
    <row r="15" spans="1:51" ht="12.75" customHeight="1">
      <c r="A15" s="136" t="str">
        <f>'t1'!A15</f>
        <v>POSIZIONE ECONOMICA D6</v>
      </c>
      <c r="B15" s="157" t="str">
        <f>'t1'!B15</f>
        <v>0D6000</v>
      </c>
      <c r="C15" s="607">
        <f t="shared" si="3"/>
        <v>8640</v>
      </c>
      <c r="D15" s="607">
        <f t="shared" si="4"/>
        <v>13202</v>
      </c>
      <c r="E15" s="607">
        <f t="shared" si="5"/>
        <v>0</v>
      </c>
      <c r="F15" s="607">
        <f t="shared" si="6"/>
        <v>811</v>
      </c>
      <c r="G15" s="607">
        <f t="shared" si="7"/>
        <v>0</v>
      </c>
      <c r="H15" s="608">
        <f t="shared" si="8"/>
        <v>0</v>
      </c>
      <c r="I15" s="608">
        <f t="shared" si="9"/>
        <v>0</v>
      </c>
      <c r="J15" s="608">
        <f t="shared" si="10"/>
        <v>5500</v>
      </c>
      <c r="K15" s="608">
        <f t="shared" si="11"/>
        <v>0</v>
      </c>
      <c r="L15" s="608">
        <f t="shared" si="12"/>
        <v>0</v>
      </c>
      <c r="M15" s="608">
        <f t="shared" si="13"/>
        <v>0</v>
      </c>
      <c r="N15" s="608">
        <f t="shared" si="14"/>
        <v>0</v>
      </c>
      <c r="O15" s="608">
        <f t="shared" si="15"/>
        <v>0</v>
      </c>
      <c r="P15" s="608">
        <f t="shared" si="16"/>
        <v>465</v>
      </c>
      <c r="Q15" s="608">
        <f t="shared" si="17"/>
        <v>0</v>
      </c>
      <c r="R15" s="608">
        <f t="shared" si="18"/>
        <v>71454</v>
      </c>
      <c r="S15" s="608">
        <f t="shared" si="19"/>
        <v>0</v>
      </c>
      <c r="T15" s="608">
        <f t="shared" si="20"/>
        <v>0</v>
      </c>
      <c r="U15" s="608">
        <f t="shared" si="21"/>
        <v>0</v>
      </c>
      <c r="V15" s="608">
        <f t="shared" si="22"/>
        <v>236</v>
      </c>
      <c r="W15" s="608">
        <f t="shared" si="23"/>
        <v>3806</v>
      </c>
      <c r="X15" s="608">
        <f t="shared" si="24"/>
        <v>4844</v>
      </c>
      <c r="Y15" s="365">
        <f t="shared" si="25"/>
        <v>108958</v>
      </c>
      <c r="Z15" s="5">
        <f>'t1'!M15</f>
        <v>3</v>
      </c>
      <c r="AB15" s="152">
        <v>8640</v>
      </c>
      <c r="AC15" s="152">
        <v>13202</v>
      </c>
      <c r="AD15" s="152"/>
      <c r="AE15" s="152">
        <v>811</v>
      </c>
      <c r="AF15" s="152"/>
      <c r="AG15" s="153"/>
      <c r="AH15" s="153"/>
      <c r="AI15" s="153">
        <v>5500</v>
      </c>
      <c r="AJ15" s="153"/>
      <c r="AK15" s="153"/>
      <c r="AL15" s="153"/>
      <c r="AM15" s="153"/>
      <c r="AN15" s="153"/>
      <c r="AO15" s="153">
        <v>465</v>
      </c>
      <c r="AP15" s="153"/>
      <c r="AQ15" s="153">
        <v>71454</v>
      </c>
      <c r="AR15" s="153"/>
      <c r="AS15" s="153"/>
      <c r="AT15" s="153"/>
      <c r="AU15" s="153">
        <v>236</v>
      </c>
      <c r="AV15" s="153">
        <v>3806</v>
      </c>
      <c r="AW15" s="153">
        <v>4844</v>
      </c>
      <c r="AX15" s="365">
        <f t="shared" si="26"/>
        <v>108958</v>
      </c>
      <c r="AY15" s="5">
        <f>'t1'!AR15</f>
        <v>0</v>
      </c>
    </row>
    <row r="16" spans="1:51" ht="12.75" customHeight="1">
      <c r="A16" s="136" t="str">
        <f>'t1'!A16</f>
        <v>POSIZIONE ECONOMICA D5</v>
      </c>
      <c r="B16" s="157" t="str">
        <f>'t1'!B16</f>
        <v>052000</v>
      </c>
      <c r="C16" s="607">
        <f t="shared" si="3"/>
        <v>0</v>
      </c>
      <c r="D16" s="607">
        <f t="shared" si="4"/>
        <v>0</v>
      </c>
      <c r="E16" s="607">
        <f t="shared" si="5"/>
        <v>0</v>
      </c>
      <c r="F16" s="607">
        <f t="shared" si="6"/>
        <v>0</v>
      </c>
      <c r="G16" s="607">
        <f t="shared" si="7"/>
        <v>0</v>
      </c>
      <c r="H16" s="608">
        <f t="shared" si="8"/>
        <v>0</v>
      </c>
      <c r="I16" s="608">
        <f t="shared" si="9"/>
        <v>0</v>
      </c>
      <c r="J16" s="608">
        <f t="shared" si="10"/>
        <v>0</v>
      </c>
      <c r="K16" s="608">
        <f t="shared" si="11"/>
        <v>0</v>
      </c>
      <c r="L16" s="608">
        <f t="shared" si="12"/>
        <v>0</v>
      </c>
      <c r="M16" s="608">
        <f t="shared" si="13"/>
        <v>0</v>
      </c>
      <c r="N16" s="608">
        <f t="shared" si="14"/>
        <v>0</v>
      </c>
      <c r="O16" s="608">
        <f t="shared" si="15"/>
        <v>0</v>
      </c>
      <c r="P16" s="608">
        <f t="shared" si="16"/>
        <v>0</v>
      </c>
      <c r="Q16" s="608">
        <f t="shared" si="17"/>
        <v>0</v>
      </c>
      <c r="R16" s="608">
        <f t="shared" si="18"/>
        <v>0</v>
      </c>
      <c r="S16" s="608">
        <f t="shared" si="19"/>
        <v>0</v>
      </c>
      <c r="T16" s="608">
        <f t="shared" si="20"/>
        <v>0</v>
      </c>
      <c r="U16" s="608">
        <f t="shared" si="21"/>
        <v>0</v>
      </c>
      <c r="V16" s="608">
        <f t="shared" si="22"/>
        <v>0</v>
      </c>
      <c r="W16" s="608">
        <f t="shared" si="23"/>
        <v>0</v>
      </c>
      <c r="X16" s="608">
        <f t="shared" si="24"/>
        <v>0</v>
      </c>
      <c r="Y16" s="365">
        <f t="shared" si="25"/>
        <v>0</v>
      </c>
      <c r="Z16" s="5">
        <f>'t1'!M16</f>
        <v>0</v>
      </c>
      <c r="AB16" s="152"/>
      <c r="AC16" s="152"/>
      <c r="AD16" s="152"/>
      <c r="AE16" s="152"/>
      <c r="AF16" s="152"/>
      <c r="AG16" s="153"/>
      <c r="AH16" s="153"/>
      <c r="AI16" s="153"/>
      <c r="AJ16" s="153"/>
      <c r="AK16" s="153"/>
      <c r="AL16" s="153"/>
      <c r="AM16" s="153"/>
      <c r="AN16" s="153"/>
      <c r="AO16" s="153"/>
      <c r="AP16" s="153"/>
      <c r="AQ16" s="153"/>
      <c r="AR16" s="153"/>
      <c r="AS16" s="153"/>
      <c r="AT16" s="153"/>
      <c r="AU16" s="153"/>
      <c r="AV16" s="153"/>
      <c r="AW16" s="153"/>
      <c r="AX16" s="365">
        <f t="shared" si="26"/>
        <v>0</v>
      </c>
      <c r="AY16" s="5">
        <f>'t1'!AR16</f>
        <v>0</v>
      </c>
    </row>
    <row r="17" spans="1:51" ht="12.75" customHeight="1">
      <c r="A17" s="136" t="str">
        <f>'t1'!A17</f>
        <v>POSIZIONE ECONOMICA D4</v>
      </c>
      <c r="B17" s="157" t="str">
        <f>'t1'!B17</f>
        <v>051000</v>
      </c>
      <c r="C17" s="607">
        <f t="shared" si="3"/>
        <v>2034</v>
      </c>
      <c r="D17" s="607">
        <f t="shared" si="4"/>
        <v>1980</v>
      </c>
      <c r="E17" s="607">
        <f t="shared" si="5"/>
        <v>0</v>
      </c>
      <c r="F17" s="607">
        <f t="shared" si="6"/>
        <v>0</v>
      </c>
      <c r="G17" s="607">
        <f t="shared" si="7"/>
        <v>0</v>
      </c>
      <c r="H17" s="608">
        <f t="shared" si="8"/>
        <v>0</v>
      </c>
      <c r="I17" s="608">
        <f t="shared" si="9"/>
        <v>0</v>
      </c>
      <c r="J17" s="608">
        <f t="shared" si="10"/>
        <v>0</v>
      </c>
      <c r="K17" s="608">
        <f t="shared" si="11"/>
        <v>0</v>
      </c>
      <c r="L17" s="608">
        <f t="shared" si="12"/>
        <v>0</v>
      </c>
      <c r="M17" s="608">
        <f t="shared" si="13"/>
        <v>0</v>
      </c>
      <c r="N17" s="608">
        <f t="shared" si="14"/>
        <v>0</v>
      </c>
      <c r="O17" s="608">
        <f t="shared" si="15"/>
        <v>0</v>
      </c>
      <c r="P17" s="608">
        <f t="shared" si="16"/>
        <v>0</v>
      </c>
      <c r="Q17" s="608">
        <f t="shared" si="17"/>
        <v>0</v>
      </c>
      <c r="R17" s="608">
        <f t="shared" si="18"/>
        <v>9320</v>
      </c>
      <c r="S17" s="608">
        <f t="shared" si="19"/>
        <v>0</v>
      </c>
      <c r="T17" s="608">
        <f t="shared" si="20"/>
        <v>0</v>
      </c>
      <c r="U17" s="608">
        <f t="shared" si="21"/>
        <v>0</v>
      </c>
      <c r="V17" s="608">
        <f t="shared" si="22"/>
        <v>0</v>
      </c>
      <c r="W17" s="608">
        <f t="shared" si="23"/>
        <v>0</v>
      </c>
      <c r="X17" s="608">
        <f t="shared" si="24"/>
        <v>302</v>
      </c>
      <c r="Y17" s="365">
        <f t="shared" si="25"/>
        <v>13636</v>
      </c>
      <c r="Z17" s="5">
        <f>'t1'!M17</f>
        <v>1</v>
      </c>
      <c r="AB17" s="152">
        <v>2034</v>
      </c>
      <c r="AC17" s="152">
        <v>1980</v>
      </c>
      <c r="AD17" s="152"/>
      <c r="AE17" s="152"/>
      <c r="AF17" s="152"/>
      <c r="AG17" s="153"/>
      <c r="AH17" s="153"/>
      <c r="AI17" s="153"/>
      <c r="AJ17" s="153"/>
      <c r="AK17" s="153"/>
      <c r="AL17" s="153"/>
      <c r="AM17" s="153"/>
      <c r="AN17" s="153"/>
      <c r="AO17" s="153"/>
      <c r="AP17" s="153"/>
      <c r="AQ17" s="153">
        <v>9320</v>
      </c>
      <c r="AR17" s="153"/>
      <c r="AS17" s="153"/>
      <c r="AT17" s="153"/>
      <c r="AU17" s="153"/>
      <c r="AV17" s="153"/>
      <c r="AW17" s="153">
        <v>302</v>
      </c>
      <c r="AX17" s="365">
        <f t="shared" si="26"/>
        <v>13636</v>
      </c>
      <c r="AY17" s="5">
        <f>'t1'!AR17</f>
        <v>0</v>
      </c>
    </row>
    <row r="18" spans="1:51" ht="12.75" customHeight="1">
      <c r="A18" s="136" t="str">
        <f>'t1'!A18</f>
        <v>POSIZIONE ECONOMICA D3</v>
      </c>
      <c r="B18" s="157" t="str">
        <f>'t1'!B18</f>
        <v>050000</v>
      </c>
      <c r="C18" s="607">
        <f t="shared" si="3"/>
        <v>0</v>
      </c>
      <c r="D18" s="607">
        <f t="shared" si="4"/>
        <v>0</v>
      </c>
      <c r="E18" s="607">
        <f t="shared" si="5"/>
        <v>0</v>
      </c>
      <c r="F18" s="607">
        <f t="shared" si="6"/>
        <v>0</v>
      </c>
      <c r="G18" s="607">
        <f t="shared" si="7"/>
        <v>0</v>
      </c>
      <c r="H18" s="608">
        <f t="shared" si="8"/>
        <v>0</v>
      </c>
      <c r="I18" s="608">
        <f t="shared" si="9"/>
        <v>0</v>
      </c>
      <c r="J18" s="608">
        <f t="shared" si="10"/>
        <v>0</v>
      </c>
      <c r="K18" s="608">
        <f t="shared" si="11"/>
        <v>0</v>
      </c>
      <c r="L18" s="608">
        <f t="shared" si="12"/>
        <v>0</v>
      </c>
      <c r="M18" s="608">
        <f t="shared" si="13"/>
        <v>0</v>
      </c>
      <c r="N18" s="608">
        <f t="shared" si="14"/>
        <v>0</v>
      </c>
      <c r="O18" s="608">
        <f t="shared" si="15"/>
        <v>0</v>
      </c>
      <c r="P18" s="608">
        <f t="shared" si="16"/>
        <v>0</v>
      </c>
      <c r="Q18" s="608">
        <f t="shared" si="17"/>
        <v>0</v>
      </c>
      <c r="R18" s="608">
        <f t="shared" si="18"/>
        <v>0</v>
      </c>
      <c r="S18" s="608">
        <f t="shared" si="19"/>
        <v>0</v>
      </c>
      <c r="T18" s="608">
        <f t="shared" si="20"/>
        <v>0</v>
      </c>
      <c r="U18" s="608">
        <f t="shared" si="21"/>
        <v>0</v>
      </c>
      <c r="V18" s="608">
        <f t="shared" si="22"/>
        <v>0</v>
      </c>
      <c r="W18" s="608">
        <f t="shared" si="23"/>
        <v>0</v>
      </c>
      <c r="X18" s="608">
        <f t="shared" si="24"/>
        <v>0</v>
      </c>
      <c r="Y18" s="365">
        <f t="shared" si="25"/>
        <v>0</v>
      </c>
      <c r="Z18" s="5">
        <f>'t1'!M18</f>
        <v>0</v>
      </c>
      <c r="AB18" s="152"/>
      <c r="AC18" s="152"/>
      <c r="AD18" s="152"/>
      <c r="AE18" s="152"/>
      <c r="AF18" s="152"/>
      <c r="AG18" s="153"/>
      <c r="AH18" s="153"/>
      <c r="AI18" s="153"/>
      <c r="AJ18" s="153"/>
      <c r="AK18" s="153"/>
      <c r="AL18" s="153"/>
      <c r="AM18" s="153"/>
      <c r="AN18" s="153"/>
      <c r="AO18" s="153"/>
      <c r="AP18" s="153"/>
      <c r="AQ18" s="153"/>
      <c r="AR18" s="153"/>
      <c r="AS18" s="153"/>
      <c r="AT18" s="153"/>
      <c r="AU18" s="153"/>
      <c r="AV18" s="153"/>
      <c r="AW18" s="153"/>
      <c r="AX18" s="365">
        <f t="shared" si="26"/>
        <v>0</v>
      </c>
      <c r="AY18" s="5">
        <f>'t1'!AR18</f>
        <v>0</v>
      </c>
    </row>
    <row r="19" spans="1:51" ht="12.75" customHeight="1">
      <c r="A19" s="136" t="str">
        <f>'t1'!A19</f>
        <v>POSIZIONE ECONOMICA D2</v>
      </c>
      <c r="B19" s="157" t="str">
        <f>'t1'!B19</f>
        <v>049000</v>
      </c>
      <c r="C19" s="607">
        <f t="shared" si="3"/>
        <v>0</v>
      </c>
      <c r="D19" s="607">
        <f t="shared" si="4"/>
        <v>0</v>
      </c>
      <c r="E19" s="607">
        <f t="shared" si="5"/>
        <v>0</v>
      </c>
      <c r="F19" s="607">
        <f t="shared" si="6"/>
        <v>0</v>
      </c>
      <c r="G19" s="607">
        <f t="shared" si="7"/>
        <v>0</v>
      </c>
      <c r="H19" s="608">
        <f t="shared" si="8"/>
        <v>0</v>
      </c>
      <c r="I19" s="608">
        <f t="shared" si="9"/>
        <v>0</v>
      </c>
      <c r="J19" s="608">
        <f t="shared" si="10"/>
        <v>0</v>
      </c>
      <c r="K19" s="608">
        <f t="shared" si="11"/>
        <v>0</v>
      </c>
      <c r="L19" s="608">
        <f t="shared" si="12"/>
        <v>0</v>
      </c>
      <c r="M19" s="608">
        <f t="shared" si="13"/>
        <v>0</v>
      </c>
      <c r="N19" s="608">
        <f t="shared" si="14"/>
        <v>0</v>
      </c>
      <c r="O19" s="608">
        <f t="shared" si="15"/>
        <v>0</v>
      </c>
      <c r="P19" s="608">
        <f t="shared" si="16"/>
        <v>0</v>
      </c>
      <c r="Q19" s="608">
        <f t="shared" si="17"/>
        <v>0</v>
      </c>
      <c r="R19" s="608">
        <f t="shared" si="18"/>
        <v>0</v>
      </c>
      <c r="S19" s="608">
        <f t="shared" si="19"/>
        <v>0</v>
      </c>
      <c r="T19" s="608">
        <f t="shared" si="20"/>
        <v>0</v>
      </c>
      <c r="U19" s="608">
        <f t="shared" si="21"/>
        <v>0</v>
      </c>
      <c r="V19" s="608">
        <f t="shared" si="22"/>
        <v>0</v>
      </c>
      <c r="W19" s="608">
        <f t="shared" si="23"/>
        <v>0</v>
      </c>
      <c r="X19" s="608">
        <f t="shared" si="24"/>
        <v>0</v>
      </c>
      <c r="Y19" s="365">
        <f t="shared" si="25"/>
        <v>0</v>
      </c>
      <c r="Z19" s="5">
        <f>'t1'!M19</f>
        <v>0</v>
      </c>
      <c r="AB19" s="152"/>
      <c r="AC19" s="152"/>
      <c r="AD19" s="152"/>
      <c r="AE19" s="152"/>
      <c r="AF19" s="152"/>
      <c r="AG19" s="153"/>
      <c r="AH19" s="153"/>
      <c r="AI19" s="153"/>
      <c r="AJ19" s="153"/>
      <c r="AK19" s="153"/>
      <c r="AL19" s="153"/>
      <c r="AM19" s="153"/>
      <c r="AN19" s="153"/>
      <c r="AO19" s="153"/>
      <c r="AP19" s="153"/>
      <c r="AQ19" s="153"/>
      <c r="AR19" s="153"/>
      <c r="AS19" s="153"/>
      <c r="AT19" s="153"/>
      <c r="AU19" s="153"/>
      <c r="AV19" s="153"/>
      <c r="AW19" s="153"/>
      <c r="AX19" s="365">
        <f t="shared" si="26"/>
        <v>0</v>
      </c>
      <c r="AY19" s="5">
        <f>'t1'!AR19</f>
        <v>0</v>
      </c>
    </row>
    <row r="20" spans="1:51" ht="12.75" customHeight="1">
      <c r="A20" s="136" t="str">
        <f>'t1'!A20</f>
        <v>POSIZIONE ECONOMICA D1</v>
      </c>
      <c r="B20" s="157" t="str">
        <f>'t1'!B20</f>
        <v>048000</v>
      </c>
      <c r="C20" s="607">
        <f t="shared" si="3"/>
        <v>0</v>
      </c>
      <c r="D20" s="607">
        <f t="shared" si="4"/>
        <v>0</v>
      </c>
      <c r="E20" s="607">
        <f t="shared" si="5"/>
        <v>0</v>
      </c>
      <c r="F20" s="607">
        <f t="shared" si="6"/>
        <v>0</v>
      </c>
      <c r="G20" s="607">
        <f t="shared" si="7"/>
        <v>0</v>
      </c>
      <c r="H20" s="608">
        <f t="shared" si="8"/>
        <v>0</v>
      </c>
      <c r="I20" s="608">
        <f t="shared" si="9"/>
        <v>0</v>
      </c>
      <c r="J20" s="608">
        <f t="shared" si="10"/>
        <v>0</v>
      </c>
      <c r="K20" s="608">
        <f t="shared" si="11"/>
        <v>0</v>
      </c>
      <c r="L20" s="608">
        <f t="shared" si="12"/>
        <v>0</v>
      </c>
      <c r="M20" s="608">
        <f t="shared" si="13"/>
        <v>0</v>
      </c>
      <c r="N20" s="608">
        <f t="shared" si="14"/>
        <v>0</v>
      </c>
      <c r="O20" s="608">
        <f t="shared" si="15"/>
        <v>0</v>
      </c>
      <c r="P20" s="608">
        <f t="shared" si="16"/>
        <v>0</v>
      </c>
      <c r="Q20" s="608">
        <f t="shared" si="17"/>
        <v>0</v>
      </c>
      <c r="R20" s="608">
        <f t="shared" si="18"/>
        <v>0</v>
      </c>
      <c r="S20" s="608">
        <f t="shared" si="19"/>
        <v>0</v>
      </c>
      <c r="T20" s="608">
        <f t="shared" si="20"/>
        <v>0</v>
      </c>
      <c r="U20" s="608">
        <f t="shared" si="21"/>
        <v>0</v>
      </c>
      <c r="V20" s="608">
        <f t="shared" si="22"/>
        <v>0</v>
      </c>
      <c r="W20" s="608">
        <f t="shared" si="23"/>
        <v>0</v>
      </c>
      <c r="X20" s="608">
        <f t="shared" si="24"/>
        <v>0</v>
      </c>
      <c r="Y20" s="365">
        <f t="shared" si="25"/>
        <v>0</v>
      </c>
      <c r="Z20" s="5">
        <f>'t1'!M20</f>
        <v>0</v>
      </c>
      <c r="AB20" s="152"/>
      <c r="AC20" s="152"/>
      <c r="AD20" s="152"/>
      <c r="AE20" s="152"/>
      <c r="AF20" s="152"/>
      <c r="AG20" s="153"/>
      <c r="AH20" s="153"/>
      <c r="AI20" s="153"/>
      <c r="AJ20" s="153"/>
      <c r="AK20" s="153"/>
      <c r="AL20" s="153"/>
      <c r="AM20" s="153"/>
      <c r="AN20" s="153"/>
      <c r="AO20" s="153"/>
      <c r="AP20" s="153"/>
      <c r="AQ20" s="153"/>
      <c r="AR20" s="153"/>
      <c r="AS20" s="153"/>
      <c r="AT20" s="153"/>
      <c r="AU20" s="153"/>
      <c r="AV20" s="153"/>
      <c r="AW20" s="153"/>
      <c r="AX20" s="365">
        <f t="shared" si="26"/>
        <v>0</v>
      </c>
      <c r="AY20" s="5">
        <f>'t1'!AR20</f>
        <v>0</v>
      </c>
    </row>
    <row r="21" spans="1:51" ht="12.75" customHeight="1">
      <c r="A21" s="136" t="str">
        <f>'t1'!A21</f>
        <v>POSIZIONE ECONOMICA D7 CORPO FORESTALE</v>
      </c>
      <c r="B21" s="157" t="str">
        <f>'t1'!B21</f>
        <v>0D7CF0</v>
      </c>
      <c r="C21" s="607">
        <f t="shared" si="3"/>
        <v>0</v>
      </c>
      <c r="D21" s="607">
        <f t="shared" si="4"/>
        <v>0</v>
      </c>
      <c r="E21" s="607">
        <f t="shared" si="5"/>
        <v>0</v>
      </c>
      <c r="F21" s="607">
        <f t="shared" si="6"/>
        <v>0</v>
      </c>
      <c r="G21" s="607">
        <f t="shared" si="7"/>
        <v>0</v>
      </c>
      <c r="H21" s="608">
        <f t="shared" si="8"/>
        <v>0</v>
      </c>
      <c r="I21" s="608">
        <f t="shared" si="9"/>
        <v>0</v>
      </c>
      <c r="J21" s="608">
        <f t="shared" si="10"/>
        <v>0</v>
      </c>
      <c r="K21" s="608">
        <f t="shared" si="11"/>
        <v>0</v>
      </c>
      <c r="L21" s="608">
        <f t="shared" si="12"/>
        <v>0</v>
      </c>
      <c r="M21" s="608">
        <f t="shared" si="13"/>
        <v>0</v>
      </c>
      <c r="N21" s="608">
        <f t="shared" si="14"/>
        <v>0</v>
      </c>
      <c r="O21" s="608">
        <f t="shared" si="15"/>
        <v>0</v>
      </c>
      <c r="P21" s="608">
        <f t="shared" si="16"/>
        <v>0</v>
      </c>
      <c r="Q21" s="608">
        <f t="shared" si="17"/>
        <v>0</v>
      </c>
      <c r="R21" s="608">
        <f t="shared" si="18"/>
        <v>0</v>
      </c>
      <c r="S21" s="608">
        <f t="shared" si="19"/>
        <v>0</v>
      </c>
      <c r="T21" s="608">
        <f t="shared" si="20"/>
        <v>0</v>
      </c>
      <c r="U21" s="608">
        <f t="shared" si="21"/>
        <v>0</v>
      </c>
      <c r="V21" s="608">
        <f t="shared" si="22"/>
        <v>0</v>
      </c>
      <c r="W21" s="608">
        <f t="shared" si="23"/>
        <v>0</v>
      </c>
      <c r="X21" s="608">
        <f t="shared" si="24"/>
        <v>0</v>
      </c>
      <c r="Y21" s="365">
        <f t="shared" si="25"/>
        <v>0</v>
      </c>
      <c r="Z21" s="5">
        <f>'t1'!M21</f>
        <v>0</v>
      </c>
      <c r="AB21" s="152"/>
      <c r="AC21" s="152"/>
      <c r="AD21" s="152"/>
      <c r="AE21" s="152"/>
      <c r="AF21" s="152"/>
      <c r="AG21" s="153"/>
      <c r="AH21" s="153"/>
      <c r="AI21" s="153"/>
      <c r="AJ21" s="153"/>
      <c r="AK21" s="153"/>
      <c r="AL21" s="153"/>
      <c r="AM21" s="153"/>
      <c r="AN21" s="153"/>
      <c r="AO21" s="153"/>
      <c r="AP21" s="153"/>
      <c r="AQ21" s="153"/>
      <c r="AR21" s="153"/>
      <c r="AS21" s="153"/>
      <c r="AT21" s="153"/>
      <c r="AU21" s="153"/>
      <c r="AV21" s="153"/>
      <c r="AW21" s="153"/>
      <c r="AX21" s="365">
        <f t="shared" si="26"/>
        <v>0</v>
      </c>
      <c r="AY21" s="5">
        <f>'t1'!AR21</f>
        <v>0</v>
      </c>
    </row>
    <row r="22" spans="1:51" ht="12.75" customHeight="1">
      <c r="A22" s="136" t="str">
        <f>'t1'!A22</f>
        <v>POSIZIONE ECONOMICA D6 CORPO FORESTALE</v>
      </c>
      <c r="B22" s="157" t="str">
        <f>'t1'!B22</f>
        <v>0D6CF0</v>
      </c>
      <c r="C22" s="607">
        <f t="shared" si="3"/>
        <v>0</v>
      </c>
      <c r="D22" s="607">
        <f t="shared" si="4"/>
        <v>0</v>
      </c>
      <c r="E22" s="607">
        <f t="shared" si="5"/>
        <v>0</v>
      </c>
      <c r="F22" s="607">
        <f t="shared" si="6"/>
        <v>0</v>
      </c>
      <c r="G22" s="607">
        <f t="shared" si="7"/>
        <v>0</v>
      </c>
      <c r="H22" s="608">
        <f t="shared" si="8"/>
        <v>0</v>
      </c>
      <c r="I22" s="608">
        <f t="shared" si="9"/>
        <v>0</v>
      </c>
      <c r="J22" s="608">
        <f t="shared" si="10"/>
        <v>0</v>
      </c>
      <c r="K22" s="608">
        <f t="shared" si="11"/>
        <v>0</v>
      </c>
      <c r="L22" s="608">
        <f t="shared" si="12"/>
        <v>0</v>
      </c>
      <c r="M22" s="608">
        <f t="shared" si="13"/>
        <v>0</v>
      </c>
      <c r="N22" s="608">
        <f t="shared" si="14"/>
        <v>0</v>
      </c>
      <c r="O22" s="608">
        <f t="shared" si="15"/>
        <v>0</v>
      </c>
      <c r="P22" s="608">
        <f t="shared" si="16"/>
        <v>0</v>
      </c>
      <c r="Q22" s="608">
        <f t="shared" si="17"/>
        <v>0</v>
      </c>
      <c r="R22" s="608">
        <f t="shared" si="18"/>
        <v>0</v>
      </c>
      <c r="S22" s="608">
        <f t="shared" si="19"/>
        <v>0</v>
      </c>
      <c r="T22" s="608">
        <f t="shared" si="20"/>
        <v>0</v>
      </c>
      <c r="U22" s="608">
        <f t="shared" si="21"/>
        <v>0</v>
      </c>
      <c r="V22" s="608">
        <f t="shared" si="22"/>
        <v>0</v>
      </c>
      <c r="W22" s="608">
        <f t="shared" si="23"/>
        <v>0</v>
      </c>
      <c r="X22" s="608">
        <f t="shared" si="24"/>
        <v>0</v>
      </c>
      <c r="Y22" s="365">
        <f t="shared" si="25"/>
        <v>0</v>
      </c>
      <c r="Z22" s="5">
        <f>'t1'!M22</f>
        <v>0</v>
      </c>
      <c r="AB22" s="152"/>
      <c r="AC22" s="152"/>
      <c r="AD22" s="152"/>
      <c r="AE22" s="152"/>
      <c r="AF22" s="152"/>
      <c r="AG22" s="153"/>
      <c r="AH22" s="153"/>
      <c r="AI22" s="153"/>
      <c r="AJ22" s="153"/>
      <c r="AK22" s="153"/>
      <c r="AL22" s="153"/>
      <c r="AM22" s="153"/>
      <c r="AN22" s="153"/>
      <c r="AO22" s="153"/>
      <c r="AP22" s="153"/>
      <c r="AQ22" s="153"/>
      <c r="AR22" s="153"/>
      <c r="AS22" s="153"/>
      <c r="AT22" s="153"/>
      <c r="AU22" s="153"/>
      <c r="AV22" s="153"/>
      <c r="AW22" s="153"/>
      <c r="AX22" s="365">
        <f t="shared" si="26"/>
        <v>0</v>
      </c>
      <c r="AY22" s="5">
        <f>'t1'!AR22</f>
        <v>0</v>
      </c>
    </row>
    <row r="23" spans="1:51" ht="12.75" customHeight="1">
      <c r="A23" s="136" t="str">
        <f>'t1'!A23</f>
        <v>POSIZIONE ECONOMICA D5 CORPO FORESTALE</v>
      </c>
      <c r="B23" s="157" t="str">
        <f>'t1'!B23</f>
        <v>052CF0</v>
      </c>
      <c r="C23" s="607">
        <f t="shared" si="3"/>
        <v>0</v>
      </c>
      <c r="D23" s="607">
        <f t="shared" si="4"/>
        <v>0</v>
      </c>
      <c r="E23" s="607">
        <f t="shared" si="5"/>
        <v>0</v>
      </c>
      <c r="F23" s="607">
        <f t="shared" si="6"/>
        <v>0</v>
      </c>
      <c r="G23" s="607">
        <f t="shared" si="7"/>
        <v>0</v>
      </c>
      <c r="H23" s="608">
        <f t="shared" si="8"/>
        <v>0</v>
      </c>
      <c r="I23" s="608">
        <f t="shared" si="9"/>
        <v>0</v>
      </c>
      <c r="J23" s="608">
        <f t="shared" si="10"/>
        <v>0</v>
      </c>
      <c r="K23" s="608">
        <f t="shared" si="11"/>
        <v>0</v>
      </c>
      <c r="L23" s="608">
        <f t="shared" si="12"/>
        <v>0</v>
      </c>
      <c r="M23" s="608">
        <f t="shared" si="13"/>
        <v>0</v>
      </c>
      <c r="N23" s="608">
        <f t="shared" si="14"/>
        <v>0</v>
      </c>
      <c r="O23" s="608">
        <f t="shared" si="15"/>
        <v>0</v>
      </c>
      <c r="P23" s="608">
        <f t="shared" si="16"/>
        <v>0</v>
      </c>
      <c r="Q23" s="608">
        <f t="shared" si="17"/>
        <v>0</v>
      </c>
      <c r="R23" s="608">
        <f t="shared" si="18"/>
        <v>0</v>
      </c>
      <c r="S23" s="608">
        <f t="shared" si="19"/>
        <v>0</v>
      </c>
      <c r="T23" s="608">
        <f t="shared" si="20"/>
        <v>0</v>
      </c>
      <c r="U23" s="608">
        <f t="shared" si="21"/>
        <v>0</v>
      </c>
      <c r="V23" s="608">
        <f t="shared" si="22"/>
        <v>0</v>
      </c>
      <c r="W23" s="608">
        <f t="shared" si="23"/>
        <v>0</v>
      </c>
      <c r="X23" s="608">
        <f t="shared" si="24"/>
        <v>0</v>
      </c>
      <c r="Y23" s="365">
        <f t="shared" si="25"/>
        <v>0</v>
      </c>
      <c r="Z23" s="5">
        <f>'t1'!M23</f>
        <v>0</v>
      </c>
      <c r="AB23" s="152"/>
      <c r="AC23" s="152"/>
      <c r="AD23" s="152"/>
      <c r="AE23" s="152"/>
      <c r="AF23" s="152"/>
      <c r="AG23" s="153"/>
      <c r="AH23" s="153"/>
      <c r="AI23" s="153"/>
      <c r="AJ23" s="153"/>
      <c r="AK23" s="153"/>
      <c r="AL23" s="153"/>
      <c r="AM23" s="153"/>
      <c r="AN23" s="153"/>
      <c r="AO23" s="153"/>
      <c r="AP23" s="153"/>
      <c r="AQ23" s="153"/>
      <c r="AR23" s="153"/>
      <c r="AS23" s="153"/>
      <c r="AT23" s="153"/>
      <c r="AU23" s="153"/>
      <c r="AV23" s="153"/>
      <c r="AW23" s="153"/>
      <c r="AX23" s="365">
        <f t="shared" si="26"/>
        <v>0</v>
      </c>
      <c r="AY23" s="5">
        <f>'t1'!AR23</f>
        <v>0</v>
      </c>
    </row>
    <row r="24" spans="1:51" ht="12.75" customHeight="1">
      <c r="A24" s="136" t="str">
        <f>'t1'!A24</f>
        <v>POSIZIONE ECONOMICA D4 CORPO FORESTALE</v>
      </c>
      <c r="B24" s="157" t="str">
        <f>'t1'!B24</f>
        <v>051CF0</v>
      </c>
      <c r="C24" s="607">
        <f t="shared" si="3"/>
        <v>0</v>
      </c>
      <c r="D24" s="607">
        <f t="shared" si="4"/>
        <v>0</v>
      </c>
      <c r="E24" s="607">
        <f t="shared" si="5"/>
        <v>0</v>
      </c>
      <c r="F24" s="607">
        <f t="shared" si="6"/>
        <v>0</v>
      </c>
      <c r="G24" s="607">
        <f t="shared" si="7"/>
        <v>0</v>
      </c>
      <c r="H24" s="608">
        <f t="shared" si="8"/>
        <v>0</v>
      </c>
      <c r="I24" s="608">
        <f t="shared" si="9"/>
        <v>0</v>
      </c>
      <c r="J24" s="608">
        <f t="shared" si="10"/>
        <v>0</v>
      </c>
      <c r="K24" s="608">
        <f t="shared" si="11"/>
        <v>0</v>
      </c>
      <c r="L24" s="608">
        <f t="shared" si="12"/>
        <v>0</v>
      </c>
      <c r="M24" s="608">
        <f t="shared" si="13"/>
        <v>0</v>
      </c>
      <c r="N24" s="608">
        <f t="shared" si="14"/>
        <v>0</v>
      </c>
      <c r="O24" s="608">
        <f t="shared" si="15"/>
        <v>0</v>
      </c>
      <c r="P24" s="608">
        <f t="shared" si="16"/>
        <v>0</v>
      </c>
      <c r="Q24" s="608">
        <f t="shared" si="17"/>
        <v>0</v>
      </c>
      <c r="R24" s="608">
        <f t="shared" si="18"/>
        <v>0</v>
      </c>
      <c r="S24" s="608">
        <f t="shared" si="19"/>
        <v>0</v>
      </c>
      <c r="T24" s="608">
        <f t="shared" si="20"/>
        <v>0</v>
      </c>
      <c r="U24" s="608">
        <f t="shared" si="21"/>
        <v>0</v>
      </c>
      <c r="V24" s="608">
        <f t="shared" si="22"/>
        <v>0</v>
      </c>
      <c r="W24" s="608">
        <f t="shared" si="23"/>
        <v>0</v>
      </c>
      <c r="X24" s="608">
        <f t="shared" si="24"/>
        <v>0</v>
      </c>
      <c r="Y24" s="365">
        <f t="shared" si="25"/>
        <v>0</v>
      </c>
      <c r="Z24" s="5">
        <f>'t1'!M24</f>
        <v>0</v>
      </c>
      <c r="AB24" s="152"/>
      <c r="AC24" s="152"/>
      <c r="AD24" s="152"/>
      <c r="AE24" s="152"/>
      <c r="AF24" s="152"/>
      <c r="AG24" s="153"/>
      <c r="AH24" s="153"/>
      <c r="AI24" s="153"/>
      <c r="AJ24" s="153"/>
      <c r="AK24" s="153"/>
      <c r="AL24" s="153"/>
      <c r="AM24" s="153"/>
      <c r="AN24" s="153"/>
      <c r="AO24" s="153"/>
      <c r="AP24" s="153"/>
      <c r="AQ24" s="153"/>
      <c r="AR24" s="153"/>
      <c r="AS24" s="153"/>
      <c r="AT24" s="153"/>
      <c r="AU24" s="153"/>
      <c r="AV24" s="153"/>
      <c r="AW24" s="153"/>
      <c r="AX24" s="365">
        <f t="shared" si="26"/>
        <v>0</v>
      </c>
      <c r="AY24" s="5">
        <f>'t1'!AR24</f>
        <v>0</v>
      </c>
    </row>
    <row r="25" spans="1:51" ht="12.75" customHeight="1">
      <c r="A25" s="136" t="str">
        <f>'t1'!A25</f>
        <v>POSIZIONE ECONOMICA D3 CORPO FORESTALE</v>
      </c>
      <c r="B25" s="157" t="str">
        <f>'t1'!B25</f>
        <v>050CF0</v>
      </c>
      <c r="C25" s="607">
        <f t="shared" si="3"/>
        <v>0</v>
      </c>
      <c r="D25" s="607">
        <f t="shared" si="4"/>
        <v>0</v>
      </c>
      <c r="E25" s="607">
        <f t="shared" si="5"/>
        <v>0</v>
      </c>
      <c r="F25" s="607">
        <f t="shared" si="6"/>
        <v>0</v>
      </c>
      <c r="G25" s="607">
        <f t="shared" si="7"/>
        <v>0</v>
      </c>
      <c r="H25" s="608">
        <f t="shared" si="8"/>
        <v>0</v>
      </c>
      <c r="I25" s="608">
        <f t="shared" si="9"/>
        <v>0</v>
      </c>
      <c r="J25" s="608">
        <f t="shared" si="10"/>
        <v>0</v>
      </c>
      <c r="K25" s="608">
        <f t="shared" si="11"/>
        <v>0</v>
      </c>
      <c r="L25" s="608">
        <f t="shared" si="12"/>
        <v>0</v>
      </c>
      <c r="M25" s="608">
        <f t="shared" si="13"/>
        <v>0</v>
      </c>
      <c r="N25" s="608">
        <f t="shared" si="14"/>
        <v>0</v>
      </c>
      <c r="O25" s="608">
        <f t="shared" si="15"/>
        <v>0</v>
      </c>
      <c r="P25" s="608">
        <f t="shared" si="16"/>
        <v>0</v>
      </c>
      <c r="Q25" s="608">
        <f t="shared" si="17"/>
        <v>0</v>
      </c>
      <c r="R25" s="608">
        <f t="shared" si="18"/>
        <v>0</v>
      </c>
      <c r="S25" s="608">
        <f t="shared" si="19"/>
        <v>0</v>
      </c>
      <c r="T25" s="608">
        <f t="shared" si="20"/>
        <v>0</v>
      </c>
      <c r="U25" s="608">
        <f t="shared" si="21"/>
        <v>0</v>
      </c>
      <c r="V25" s="608">
        <f t="shared" si="22"/>
        <v>0</v>
      </c>
      <c r="W25" s="608">
        <f t="shared" si="23"/>
        <v>0</v>
      </c>
      <c r="X25" s="608">
        <f t="shared" si="24"/>
        <v>0</v>
      </c>
      <c r="Y25" s="365">
        <f t="shared" si="25"/>
        <v>0</v>
      </c>
      <c r="Z25" s="5">
        <f>'t1'!M25</f>
        <v>0</v>
      </c>
      <c r="AB25" s="152"/>
      <c r="AC25" s="152"/>
      <c r="AD25" s="152"/>
      <c r="AE25" s="152"/>
      <c r="AF25" s="152"/>
      <c r="AG25" s="153"/>
      <c r="AH25" s="153"/>
      <c r="AI25" s="153"/>
      <c r="AJ25" s="153"/>
      <c r="AK25" s="153"/>
      <c r="AL25" s="153"/>
      <c r="AM25" s="153"/>
      <c r="AN25" s="153"/>
      <c r="AO25" s="153"/>
      <c r="AP25" s="153"/>
      <c r="AQ25" s="153"/>
      <c r="AR25" s="153"/>
      <c r="AS25" s="153"/>
      <c r="AT25" s="153"/>
      <c r="AU25" s="153"/>
      <c r="AV25" s="153"/>
      <c r="AW25" s="153"/>
      <c r="AX25" s="365">
        <f t="shared" si="26"/>
        <v>0</v>
      </c>
      <c r="AY25" s="5">
        <f>'t1'!AR25</f>
        <v>0</v>
      </c>
    </row>
    <row r="26" spans="1:51" ht="12.75" customHeight="1">
      <c r="A26" s="136" t="str">
        <f>'t1'!A26</f>
        <v>POSIZIONE ECONOMICA D2 CORPO FORESTALE</v>
      </c>
      <c r="B26" s="157" t="str">
        <f>'t1'!B26</f>
        <v>049CF0</v>
      </c>
      <c r="C26" s="607">
        <f t="shared" si="3"/>
        <v>0</v>
      </c>
      <c r="D26" s="607">
        <f t="shared" si="4"/>
        <v>0</v>
      </c>
      <c r="E26" s="607">
        <f t="shared" si="5"/>
        <v>0</v>
      </c>
      <c r="F26" s="607">
        <f t="shared" si="6"/>
        <v>0</v>
      </c>
      <c r="G26" s="607">
        <f t="shared" si="7"/>
        <v>0</v>
      </c>
      <c r="H26" s="608">
        <f t="shared" si="8"/>
        <v>0</v>
      </c>
      <c r="I26" s="608">
        <f t="shared" si="9"/>
        <v>0</v>
      </c>
      <c r="J26" s="608">
        <f t="shared" si="10"/>
        <v>0</v>
      </c>
      <c r="K26" s="608">
        <f t="shared" si="11"/>
        <v>0</v>
      </c>
      <c r="L26" s="608">
        <f t="shared" si="12"/>
        <v>0</v>
      </c>
      <c r="M26" s="608">
        <f t="shared" si="13"/>
        <v>0</v>
      </c>
      <c r="N26" s="608">
        <f t="shared" si="14"/>
        <v>0</v>
      </c>
      <c r="O26" s="608">
        <f t="shared" si="15"/>
        <v>0</v>
      </c>
      <c r="P26" s="608">
        <f t="shared" si="16"/>
        <v>0</v>
      </c>
      <c r="Q26" s="608">
        <f t="shared" si="17"/>
        <v>0</v>
      </c>
      <c r="R26" s="608">
        <f t="shared" si="18"/>
        <v>0</v>
      </c>
      <c r="S26" s="608">
        <f t="shared" si="19"/>
        <v>0</v>
      </c>
      <c r="T26" s="608">
        <f t="shared" si="20"/>
        <v>0</v>
      </c>
      <c r="U26" s="608">
        <f t="shared" si="21"/>
        <v>0</v>
      </c>
      <c r="V26" s="608">
        <f t="shared" si="22"/>
        <v>0</v>
      </c>
      <c r="W26" s="608">
        <f t="shared" si="23"/>
        <v>0</v>
      </c>
      <c r="X26" s="608">
        <f t="shared" si="24"/>
        <v>0</v>
      </c>
      <c r="Y26" s="365">
        <f t="shared" si="25"/>
        <v>0</v>
      </c>
      <c r="Z26" s="5">
        <f>'t1'!M26</f>
        <v>0</v>
      </c>
      <c r="AB26" s="152"/>
      <c r="AC26" s="152"/>
      <c r="AD26" s="152"/>
      <c r="AE26" s="152"/>
      <c r="AF26" s="152"/>
      <c r="AG26" s="153"/>
      <c r="AH26" s="153"/>
      <c r="AI26" s="153"/>
      <c r="AJ26" s="153"/>
      <c r="AK26" s="153"/>
      <c r="AL26" s="153"/>
      <c r="AM26" s="153"/>
      <c r="AN26" s="153"/>
      <c r="AO26" s="153"/>
      <c r="AP26" s="153"/>
      <c r="AQ26" s="153"/>
      <c r="AR26" s="153"/>
      <c r="AS26" s="153"/>
      <c r="AT26" s="153"/>
      <c r="AU26" s="153"/>
      <c r="AV26" s="153"/>
      <c r="AW26" s="153"/>
      <c r="AX26" s="365">
        <f t="shared" si="26"/>
        <v>0</v>
      </c>
      <c r="AY26" s="5">
        <f>'t1'!AR26</f>
        <v>0</v>
      </c>
    </row>
    <row r="27" spans="1:51" ht="12.75" customHeight="1">
      <c r="A27" s="136" t="str">
        <f>'t1'!A27</f>
        <v>POSIZIONE ECONOMICA D1 CORPO FORESTALE</v>
      </c>
      <c r="B27" s="157" t="str">
        <f>'t1'!B27</f>
        <v>048CF0</v>
      </c>
      <c r="C27" s="607">
        <f t="shared" si="3"/>
        <v>0</v>
      </c>
      <c r="D27" s="607">
        <f t="shared" si="4"/>
        <v>0</v>
      </c>
      <c r="E27" s="607">
        <f t="shared" si="5"/>
        <v>0</v>
      </c>
      <c r="F27" s="607">
        <f t="shared" si="6"/>
        <v>0</v>
      </c>
      <c r="G27" s="607">
        <f t="shared" si="7"/>
        <v>0</v>
      </c>
      <c r="H27" s="608">
        <f t="shared" si="8"/>
        <v>0</v>
      </c>
      <c r="I27" s="608">
        <f t="shared" si="9"/>
        <v>0</v>
      </c>
      <c r="J27" s="608">
        <f t="shared" si="10"/>
        <v>0</v>
      </c>
      <c r="K27" s="608">
        <f t="shared" si="11"/>
        <v>0</v>
      </c>
      <c r="L27" s="608">
        <f t="shared" si="12"/>
        <v>0</v>
      </c>
      <c r="M27" s="608">
        <f t="shared" si="13"/>
        <v>0</v>
      </c>
      <c r="N27" s="608">
        <f t="shared" si="14"/>
        <v>0</v>
      </c>
      <c r="O27" s="608">
        <f t="shared" si="15"/>
        <v>0</v>
      </c>
      <c r="P27" s="608">
        <f t="shared" si="16"/>
        <v>0</v>
      </c>
      <c r="Q27" s="608">
        <f t="shared" si="17"/>
        <v>0</v>
      </c>
      <c r="R27" s="608">
        <f t="shared" si="18"/>
        <v>0</v>
      </c>
      <c r="S27" s="608">
        <f t="shared" si="19"/>
        <v>0</v>
      </c>
      <c r="T27" s="608">
        <f t="shared" si="20"/>
        <v>0</v>
      </c>
      <c r="U27" s="608">
        <f t="shared" si="21"/>
        <v>0</v>
      </c>
      <c r="V27" s="608">
        <f t="shared" si="22"/>
        <v>0</v>
      </c>
      <c r="W27" s="608">
        <f t="shared" si="23"/>
        <v>0</v>
      </c>
      <c r="X27" s="608">
        <f t="shared" si="24"/>
        <v>0</v>
      </c>
      <c r="Y27" s="365">
        <f t="shared" si="25"/>
        <v>0</v>
      </c>
      <c r="Z27" s="5">
        <f>'t1'!M27</f>
        <v>0</v>
      </c>
      <c r="AB27" s="152"/>
      <c r="AC27" s="152"/>
      <c r="AD27" s="152"/>
      <c r="AE27" s="152"/>
      <c r="AF27" s="152"/>
      <c r="AG27" s="153"/>
      <c r="AH27" s="153"/>
      <c r="AI27" s="153"/>
      <c r="AJ27" s="153"/>
      <c r="AK27" s="153"/>
      <c r="AL27" s="153"/>
      <c r="AM27" s="153"/>
      <c r="AN27" s="153"/>
      <c r="AO27" s="153"/>
      <c r="AP27" s="153"/>
      <c r="AQ27" s="153"/>
      <c r="AR27" s="153"/>
      <c r="AS27" s="153"/>
      <c r="AT27" s="153"/>
      <c r="AU27" s="153"/>
      <c r="AV27" s="153"/>
      <c r="AW27" s="153"/>
      <c r="AX27" s="365">
        <f t="shared" si="26"/>
        <v>0</v>
      </c>
      <c r="AY27" s="5">
        <f>'t1'!AR27</f>
        <v>0</v>
      </c>
    </row>
    <row r="28" spans="1:51" ht="12.75" customHeight="1">
      <c r="A28" s="136" t="str">
        <f>'t1'!A28</f>
        <v>POSIZIONE ECONOMICA C9</v>
      </c>
      <c r="B28" s="157" t="str">
        <f>'t1'!B28</f>
        <v>0C9000</v>
      </c>
      <c r="C28" s="607">
        <f t="shared" si="3"/>
        <v>0</v>
      </c>
      <c r="D28" s="607">
        <f t="shared" si="4"/>
        <v>0</v>
      </c>
      <c r="E28" s="607">
        <f t="shared" si="5"/>
        <v>0</v>
      </c>
      <c r="F28" s="607">
        <f t="shared" si="6"/>
        <v>0</v>
      </c>
      <c r="G28" s="607">
        <f t="shared" si="7"/>
        <v>0</v>
      </c>
      <c r="H28" s="608">
        <f t="shared" si="8"/>
        <v>0</v>
      </c>
      <c r="I28" s="608">
        <f t="shared" si="9"/>
        <v>0</v>
      </c>
      <c r="J28" s="608">
        <f t="shared" si="10"/>
        <v>0</v>
      </c>
      <c r="K28" s="608">
        <f t="shared" si="11"/>
        <v>0</v>
      </c>
      <c r="L28" s="608">
        <f t="shared" si="12"/>
        <v>0</v>
      </c>
      <c r="M28" s="608">
        <f t="shared" si="13"/>
        <v>0</v>
      </c>
      <c r="N28" s="608">
        <f t="shared" si="14"/>
        <v>0</v>
      </c>
      <c r="O28" s="608">
        <f t="shared" si="15"/>
        <v>0</v>
      </c>
      <c r="P28" s="608">
        <f t="shared" si="16"/>
        <v>0</v>
      </c>
      <c r="Q28" s="608">
        <f t="shared" si="17"/>
        <v>0</v>
      </c>
      <c r="R28" s="608">
        <f t="shared" si="18"/>
        <v>0</v>
      </c>
      <c r="S28" s="608">
        <f t="shared" si="19"/>
        <v>0</v>
      </c>
      <c r="T28" s="608">
        <f t="shared" si="20"/>
        <v>0</v>
      </c>
      <c r="U28" s="608">
        <f t="shared" si="21"/>
        <v>0</v>
      </c>
      <c r="V28" s="608">
        <f t="shared" si="22"/>
        <v>0</v>
      </c>
      <c r="W28" s="608">
        <f t="shared" si="23"/>
        <v>0</v>
      </c>
      <c r="X28" s="608">
        <f t="shared" si="24"/>
        <v>0</v>
      </c>
      <c r="Y28" s="365">
        <f t="shared" si="25"/>
        <v>0</v>
      </c>
      <c r="Z28" s="5">
        <f>'t1'!M28</f>
        <v>24</v>
      </c>
      <c r="AB28" s="152"/>
      <c r="AC28" s="152"/>
      <c r="AD28" s="152"/>
      <c r="AE28" s="152"/>
      <c r="AF28" s="152"/>
      <c r="AG28" s="153"/>
      <c r="AH28" s="153"/>
      <c r="AI28" s="153"/>
      <c r="AJ28" s="153"/>
      <c r="AK28" s="153"/>
      <c r="AL28" s="153"/>
      <c r="AM28" s="153"/>
      <c r="AN28" s="153"/>
      <c r="AO28" s="153"/>
      <c r="AP28" s="153"/>
      <c r="AQ28" s="153"/>
      <c r="AR28" s="153"/>
      <c r="AS28" s="153"/>
      <c r="AT28" s="153"/>
      <c r="AU28" s="153"/>
      <c r="AV28" s="153"/>
      <c r="AW28" s="153"/>
      <c r="AX28" s="365">
        <f t="shared" si="26"/>
        <v>0</v>
      </c>
      <c r="AY28" s="5">
        <f>'t1'!AR28</f>
        <v>0</v>
      </c>
    </row>
    <row r="29" spans="1:51" ht="12.75" customHeight="1">
      <c r="A29" s="136" t="str">
        <f>'t1'!A29</f>
        <v>POSIZIONE ECONOMICA C8</v>
      </c>
      <c r="B29" s="157" t="str">
        <f>'t1'!B29</f>
        <v>0C8000</v>
      </c>
      <c r="C29" s="607">
        <f t="shared" si="3"/>
        <v>0</v>
      </c>
      <c r="D29" s="607">
        <f t="shared" si="4"/>
        <v>0</v>
      </c>
      <c r="E29" s="607">
        <f t="shared" si="5"/>
        <v>0</v>
      </c>
      <c r="F29" s="607">
        <f t="shared" si="6"/>
        <v>0</v>
      </c>
      <c r="G29" s="607">
        <f t="shared" si="7"/>
        <v>0</v>
      </c>
      <c r="H29" s="608">
        <f t="shared" si="8"/>
        <v>0</v>
      </c>
      <c r="I29" s="608">
        <f t="shared" si="9"/>
        <v>0</v>
      </c>
      <c r="J29" s="608">
        <f t="shared" si="10"/>
        <v>0</v>
      </c>
      <c r="K29" s="608">
        <f t="shared" si="11"/>
        <v>0</v>
      </c>
      <c r="L29" s="608">
        <f t="shared" si="12"/>
        <v>0</v>
      </c>
      <c r="M29" s="608">
        <f t="shared" si="13"/>
        <v>0</v>
      </c>
      <c r="N29" s="608">
        <f t="shared" si="14"/>
        <v>0</v>
      </c>
      <c r="O29" s="608">
        <f t="shared" si="15"/>
        <v>0</v>
      </c>
      <c r="P29" s="608">
        <f t="shared" si="16"/>
        <v>0</v>
      </c>
      <c r="Q29" s="608">
        <f t="shared" si="17"/>
        <v>0</v>
      </c>
      <c r="R29" s="608">
        <f t="shared" si="18"/>
        <v>0</v>
      </c>
      <c r="S29" s="608">
        <f t="shared" si="19"/>
        <v>0</v>
      </c>
      <c r="T29" s="608">
        <f t="shared" si="20"/>
        <v>0</v>
      </c>
      <c r="U29" s="608">
        <f t="shared" si="21"/>
        <v>0</v>
      </c>
      <c r="V29" s="608">
        <f t="shared" si="22"/>
        <v>0</v>
      </c>
      <c r="W29" s="608">
        <f t="shared" si="23"/>
        <v>0</v>
      </c>
      <c r="X29" s="608">
        <f t="shared" si="24"/>
        <v>0</v>
      </c>
      <c r="Y29" s="365">
        <f t="shared" si="25"/>
        <v>0</v>
      </c>
      <c r="Z29" s="5">
        <f>'t1'!M29</f>
        <v>5</v>
      </c>
      <c r="AB29" s="152"/>
      <c r="AC29" s="152"/>
      <c r="AD29" s="152"/>
      <c r="AE29" s="152"/>
      <c r="AF29" s="152"/>
      <c r="AG29" s="153"/>
      <c r="AH29" s="153"/>
      <c r="AI29" s="153"/>
      <c r="AJ29" s="153"/>
      <c r="AK29" s="153"/>
      <c r="AL29" s="153"/>
      <c r="AM29" s="153"/>
      <c r="AN29" s="153"/>
      <c r="AO29" s="153"/>
      <c r="AP29" s="153"/>
      <c r="AQ29" s="153"/>
      <c r="AR29" s="153"/>
      <c r="AS29" s="153"/>
      <c r="AT29" s="153"/>
      <c r="AU29" s="153"/>
      <c r="AV29" s="153"/>
      <c r="AW29" s="153"/>
      <c r="AX29" s="365">
        <f t="shared" si="26"/>
        <v>0</v>
      </c>
      <c r="AY29" s="5">
        <f>'t1'!AR29</f>
        <v>0</v>
      </c>
    </row>
    <row r="30" spans="1:51" ht="12.75" customHeight="1">
      <c r="A30" s="136" t="str">
        <f>'t1'!A30</f>
        <v>POSIZIONE ECONOMICA C7</v>
      </c>
      <c r="B30" s="157" t="str">
        <f>'t1'!B30</f>
        <v>0C7000</v>
      </c>
      <c r="C30" s="607">
        <f t="shared" si="3"/>
        <v>0</v>
      </c>
      <c r="D30" s="607">
        <f t="shared" si="4"/>
        <v>0</v>
      </c>
      <c r="E30" s="607">
        <f t="shared" si="5"/>
        <v>0</v>
      </c>
      <c r="F30" s="607">
        <f t="shared" si="6"/>
        <v>0</v>
      </c>
      <c r="G30" s="607">
        <f t="shared" si="7"/>
        <v>0</v>
      </c>
      <c r="H30" s="608">
        <f t="shared" si="8"/>
        <v>0</v>
      </c>
      <c r="I30" s="608">
        <f t="shared" si="9"/>
        <v>0</v>
      </c>
      <c r="J30" s="608">
        <f t="shared" si="10"/>
        <v>0</v>
      </c>
      <c r="K30" s="608">
        <f t="shared" si="11"/>
        <v>0</v>
      </c>
      <c r="L30" s="608">
        <f t="shared" si="12"/>
        <v>0</v>
      </c>
      <c r="M30" s="608">
        <f t="shared" si="13"/>
        <v>0</v>
      </c>
      <c r="N30" s="608">
        <f t="shared" si="14"/>
        <v>0</v>
      </c>
      <c r="O30" s="608">
        <f t="shared" si="15"/>
        <v>0</v>
      </c>
      <c r="P30" s="608">
        <f t="shared" si="16"/>
        <v>0</v>
      </c>
      <c r="Q30" s="608">
        <f t="shared" si="17"/>
        <v>0</v>
      </c>
      <c r="R30" s="608">
        <f t="shared" si="18"/>
        <v>0</v>
      </c>
      <c r="S30" s="608">
        <f t="shared" si="19"/>
        <v>0</v>
      </c>
      <c r="T30" s="608">
        <f t="shared" si="20"/>
        <v>0</v>
      </c>
      <c r="U30" s="608">
        <f t="shared" si="21"/>
        <v>0</v>
      </c>
      <c r="V30" s="608">
        <f t="shared" si="22"/>
        <v>0</v>
      </c>
      <c r="W30" s="608">
        <f t="shared" si="23"/>
        <v>0</v>
      </c>
      <c r="X30" s="608">
        <f t="shared" si="24"/>
        <v>0</v>
      </c>
      <c r="Y30" s="365">
        <f t="shared" si="25"/>
        <v>0</v>
      </c>
      <c r="Z30" s="5">
        <f>'t1'!M30</f>
        <v>6</v>
      </c>
      <c r="AB30" s="152"/>
      <c r="AC30" s="152"/>
      <c r="AD30" s="152"/>
      <c r="AE30" s="152"/>
      <c r="AF30" s="152"/>
      <c r="AG30" s="153"/>
      <c r="AH30" s="153"/>
      <c r="AI30" s="153"/>
      <c r="AJ30" s="153"/>
      <c r="AK30" s="153"/>
      <c r="AL30" s="153"/>
      <c r="AM30" s="153"/>
      <c r="AN30" s="153"/>
      <c r="AO30" s="153"/>
      <c r="AP30" s="153"/>
      <c r="AQ30" s="153"/>
      <c r="AR30" s="153"/>
      <c r="AS30" s="153"/>
      <c r="AT30" s="153"/>
      <c r="AU30" s="153"/>
      <c r="AV30" s="153"/>
      <c r="AW30" s="153"/>
      <c r="AX30" s="365">
        <f t="shared" si="26"/>
        <v>0</v>
      </c>
      <c r="AY30" s="5">
        <f>'t1'!AR30</f>
        <v>0</v>
      </c>
    </row>
    <row r="31" spans="1:51" ht="12.75" customHeight="1">
      <c r="A31" s="136" t="str">
        <f>'t1'!A31</f>
        <v>POSIZIONE ECONOMICA C6</v>
      </c>
      <c r="B31" s="157" t="str">
        <f>'t1'!B31</f>
        <v>097000</v>
      </c>
      <c r="C31" s="607">
        <f t="shared" si="3"/>
        <v>0</v>
      </c>
      <c r="D31" s="607">
        <f t="shared" si="4"/>
        <v>0</v>
      </c>
      <c r="E31" s="607">
        <f t="shared" si="5"/>
        <v>0</v>
      </c>
      <c r="F31" s="607">
        <f t="shared" si="6"/>
        <v>0</v>
      </c>
      <c r="G31" s="607">
        <f t="shared" si="7"/>
        <v>0</v>
      </c>
      <c r="H31" s="608">
        <f t="shared" si="8"/>
        <v>0</v>
      </c>
      <c r="I31" s="608">
        <f t="shared" si="9"/>
        <v>0</v>
      </c>
      <c r="J31" s="608">
        <f t="shared" si="10"/>
        <v>0</v>
      </c>
      <c r="K31" s="608">
        <f t="shared" si="11"/>
        <v>0</v>
      </c>
      <c r="L31" s="608">
        <f t="shared" si="12"/>
        <v>0</v>
      </c>
      <c r="M31" s="608">
        <f t="shared" si="13"/>
        <v>0</v>
      </c>
      <c r="N31" s="608">
        <f t="shared" si="14"/>
        <v>0</v>
      </c>
      <c r="O31" s="608">
        <f t="shared" si="15"/>
        <v>0</v>
      </c>
      <c r="P31" s="608">
        <f t="shared" si="16"/>
        <v>0</v>
      </c>
      <c r="Q31" s="608">
        <f t="shared" si="17"/>
        <v>0</v>
      </c>
      <c r="R31" s="608">
        <f t="shared" si="18"/>
        <v>0</v>
      </c>
      <c r="S31" s="608">
        <f t="shared" si="19"/>
        <v>0</v>
      </c>
      <c r="T31" s="608">
        <f t="shared" si="20"/>
        <v>0</v>
      </c>
      <c r="U31" s="608">
        <f t="shared" si="21"/>
        <v>0</v>
      </c>
      <c r="V31" s="608">
        <f t="shared" si="22"/>
        <v>0</v>
      </c>
      <c r="W31" s="608">
        <f t="shared" si="23"/>
        <v>0</v>
      </c>
      <c r="X31" s="608">
        <f t="shared" si="24"/>
        <v>0</v>
      </c>
      <c r="Y31" s="365">
        <f t="shared" si="25"/>
        <v>0</v>
      </c>
      <c r="Z31" s="5">
        <f>'t1'!M31</f>
        <v>2</v>
      </c>
      <c r="AB31" s="152"/>
      <c r="AC31" s="152"/>
      <c r="AD31" s="152"/>
      <c r="AE31" s="152"/>
      <c r="AF31" s="152"/>
      <c r="AG31" s="153"/>
      <c r="AH31" s="153"/>
      <c r="AI31" s="153"/>
      <c r="AJ31" s="153"/>
      <c r="AK31" s="153"/>
      <c r="AL31" s="153"/>
      <c r="AM31" s="153"/>
      <c r="AN31" s="153"/>
      <c r="AO31" s="153"/>
      <c r="AP31" s="153"/>
      <c r="AQ31" s="153"/>
      <c r="AR31" s="153"/>
      <c r="AS31" s="153"/>
      <c r="AT31" s="153"/>
      <c r="AU31" s="153"/>
      <c r="AV31" s="153"/>
      <c r="AW31" s="153"/>
      <c r="AX31" s="365">
        <f t="shared" si="26"/>
        <v>0</v>
      </c>
      <c r="AY31" s="5">
        <f>'t1'!AR31</f>
        <v>0</v>
      </c>
    </row>
    <row r="32" spans="1:51" ht="12.75" customHeight="1">
      <c r="A32" s="136" t="str">
        <f>'t1'!A32</f>
        <v>POSIZIONE ECONOMICA C5</v>
      </c>
      <c r="B32" s="157" t="str">
        <f>'t1'!B32</f>
        <v>046000</v>
      </c>
      <c r="C32" s="607">
        <f t="shared" si="3"/>
        <v>0</v>
      </c>
      <c r="D32" s="607">
        <f t="shared" si="4"/>
        <v>0</v>
      </c>
      <c r="E32" s="607">
        <f t="shared" si="5"/>
        <v>0</v>
      </c>
      <c r="F32" s="607">
        <f t="shared" si="6"/>
        <v>0</v>
      </c>
      <c r="G32" s="607">
        <f t="shared" si="7"/>
        <v>0</v>
      </c>
      <c r="H32" s="608">
        <f t="shared" si="8"/>
        <v>0</v>
      </c>
      <c r="I32" s="608">
        <f t="shared" si="9"/>
        <v>0</v>
      </c>
      <c r="J32" s="608">
        <f t="shared" si="10"/>
        <v>0</v>
      </c>
      <c r="K32" s="608">
        <f t="shared" si="11"/>
        <v>0</v>
      </c>
      <c r="L32" s="608">
        <f t="shared" si="12"/>
        <v>0</v>
      </c>
      <c r="M32" s="608">
        <f t="shared" si="13"/>
        <v>0</v>
      </c>
      <c r="N32" s="608">
        <f t="shared" si="14"/>
        <v>0</v>
      </c>
      <c r="O32" s="608">
        <f t="shared" si="15"/>
        <v>0</v>
      </c>
      <c r="P32" s="608">
        <f t="shared" si="16"/>
        <v>0</v>
      </c>
      <c r="Q32" s="608">
        <f t="shared" si="17"/>
        <v>0</v>
      </c>
      <c r="R32" s="608">
        <f t="shared" si="18"/>
        <v>0</v>
      </c>
      <c r="S32" s="608">
        <f t="shared" si="19"/>
        <v>0</v>
      </c>
      <c r="T32" s="608">
        <f t="shared" si="20"/>
        <v>0</v>
      </c>
      <c r="U32" s="608">
        <f t="shared" si="21"/>
        <v>0</v>
      </c>
      <c r="V32" s="608">
        <f t="shared" si="22"/>
        <v>0</v>
      </c>
      <c r="W32" s="608">
        <f t="shared" si="23"/>
        <v>0</v>
      </c>
      <c r="X32" s="608">
        <f t="shared" si="24"/>
        <v>0</v>
      </c>
      <c r="Y32" s="365">
        <f t="shared" si="25"/>
        <v>0</v>
      </c>
      <c r="Z32" s="5">
        <f>'t1'!M32</f>
        <v>2</v>
      </c>
      <c r="AB32" s="152"/>
      <c r="AC32" s="152"/>
      <c r="AD32" s="152"/>
      <c r="AE32" s="152"/>
      <c r="AF32" s="152"/>
      <c r="AG32" s="153"/>
      <c r="AH32" s="153"/>
      <c r="AI32" s="153"/>
      <c r="AJ32" s="153"/>
      <c r="AK32" s="153"/>
      <c r="AL32" s="153"/>
      <c r="AM32" s="153"/>
      <c r="AN32" s="153"/>
      <c r="AO32" s="153"/>
      <c r="AP32" s="153"/>
      <c r="AQ32" s="153"/>
      <c r="AR32" s="153"/>
      <c r="AS32" s="153"/>
      <c r="AT32" s="153"/>
      <c r="AU32" s="153"/>
      <c r="AV32" s="153"/>
      <c r="AW32" s="153"/>
      <c r="AX32" s="365">
        <f t="shared" si="26"/>
        <v>0</v>
      </c>
      <c r="AY32" s="5">
        <f>'t1'!AR32</f>
        <v>0</v>
      </c>
    </row>
    <row r="33" spans="1:51" ht="12.75" customHeight="1">
      <c r="A33" s="136" t="str">
        <f>'t1'!A33</f>
        <v>POSIZIONE ECONOMICA C4</v>
      </c>
      <c r="B33" s="157" t="str">
        <f>'t1'!B33</f>
        <v>045000</v>
      </c>
      <c r="C33" s="607">
        <f t="shared" si="3"/>
        <v>0</v>
      </c>
      <c r="D33" s="607">
        <f t="shared" si="4"/>
        <v>0</v>
      </c>
      <c r="E33" s="607">
        <f t="shared" si="5"/>
        <v>0</v>
      </c>
      <c r="F33" s="607">
        <f t="shared" si="6"/>
        <v>0</v>
      </c>
      <c r="G33" s="607">
        <f t="shared" si="7"/>
        <v>0</v>
      </c>
      <c r="H33" s="608">
        <f t="shared" si="8"/>
        <v>0</v>
      </c>
      <c r="I33" s="608">
        <f t="shared" si="9"/>
        <v>0</v>
      </c>
      <c r="J33" s="608">
        <f t="shared" si="10"/>
        <v>0</v>
      </c>
      <c r="K33" s="608">
        <f t="shared" si="11"/>
        <v>0</v>
      </c>
      <c r="L33" s="608">
        <f t="shared" si="12"/>
        <v>0</v>
      </c>
      <c r="M33" s="608">
        <f t="shared" si="13"/>
        <v>0</v>
      </c>
      <c r="N33" s="608">
        <f t="shared" si="14"/>
        <v>0</v>
      </c>
      <c r="O33" s="608">
        <f t="shared" si="15"/>
        <v>0</v>
      </c>
      <c r="P33" s="608">
        <f t="shared" si="16"/>
        <v>0</v>
      </c>
      <c r="Q33" s="608">
        <f t="shared" si="17"/>
        <v>0</v>
      </c>
      <c r="R33" s="608">
        <f t="shared" si="18"/>
        <v>0</v>
      </c>
      <c r="S33" s="608">
        <f t="shared" si="19"/>
        <v>0</v>
      </c>
      <c r="T33" s="608">
        <f t="shared" si="20"/>
        <v>0</v>
      </c>
      <c r="U33" s="608">
        <f t="shared" si="21"/>
        <v>0</v>
      </c>
      <c r="V33" s="608">
        <f t="shared" si="22"/>
        <v>0</v>
      </c>
      <c r="W33" s="608">
        <f t="shared" si="23"/>
        <v>0</v>
      </c>
      <c r="X33" s="608">
        <f t="shared" si="24"/>
        <v>0</v>
      </c>
      <c r="Y33" s="365">
        <f t="shared" si="25"/>
        <v>0</v>
      </c>
      <c r="Z33" s="5">
        <f>'t1'!M33</f>
        <v>2</v>
      </c>
      <c r="AB33" s="152"/>
      <c r="AC33" s="152"/>
      <c r="AD33" s="152"/>
      <c r="AE33" s="152"/>
      <c r="AF33" s="152"/>
      <c r="AG33" s="153"/>
      <c r="AH33" s="153"/>
      <c r="AI33" s="153"/>
      <c r="AJ33" s="153"/>
      <c r="AK33" s="153"/>
      <c r="AL33" s="153"/>
      <c r="AM33" s="153"/>
      <c r="AN33" s="153"/>
      <c r="AO33" s="153"/>
      <c r="AP33" s="153"/>
      <c r="AQ33" s="153"/>
      <c r="AR33" s="153"/>
      <c r="AS33" s="153"/>
      <c r="AT33" s="153"/>
      <c r="AU33" s="153"/>
      <c r="AV33" s="153"/>
      <c r="AW33" s="153"/>
      <c r="AX33" s="365">
        <f t="shared" si="26"/>
        <v>0</v>
      </c>
      <c r="AY33" s="5">
        <f>'t1'!AR33</f>
        <v>0</v>
      </c>
    </row>
    <row r="34" spans="1:51" ht="12.75" customHeight="1">
      <c r="A34" s="136" t="str">
        <f>'t1'!A34</f>
        <v>POSIZIONE ECONOMICA C3</v>
      </c>
      <c r="B34" s="157" t="str">
        <f>'t1'!B34</f>
        <v>043000</v>
      </c>
      <c r="C34" s="607">
        <f t="shared" si="3"/>
        <v>0</v>
      </c>
      <c r="D34" s="607">
        <f t="shared" si="4"/>
        <v>0</v>
      </c>
      <c r="E34" s="607">
        <f t="shared" si="5"/>
        <v>0</v>
      </c>
      <c r="F34" s="607">
        <f t="shared" si="6"/>
        <v>0</v>
      </c>
      <c r="G34" s="607">
        <f t="shared" si="7"/>
        <v>0</v>
      </c>
      <c r="H34" s="608">
        <f t="shared" si="8"/>
        <v>0</v>
      </c>
      <c r="I34" s="608">
        <f t="shared" si="9"/>
        <v>0</v>
      </c>
      <c r="J34" s="608">
        <f t="shared" si="10"/>
        <v>0</v>
      </c>
      <c r="K34" s="608">
        <f t="shared" si="11"/>
        <v>0</v>
      </c>
      <c r="L34" s="608">
        <f t="shared" si="12"/>
        <v>0</v>
      </c>
      <c r="M34" s="608">
        <f t="shared" si="13"/>
        <v>0</v>
      </c>
      <c r="N34" s="608">
        <f t="shared" si="14"/>
        <v>0</v>
      </c>
      <c r="O34" s="608">
        <f t="shared" si="15"/>
        <v>0</v>
      </c>
      <c r="P34" s="608">
        <f t="shared" si="16"/>
        <v>0</v>
      </c>
      <c r="Q34" s="608">
        <f t="shared" si="17"/>
        <v>0</v>
      </c>
      <c r="R34" s="608">
        <f t="shared" si="18"/>
        <v>0</v>
      </c>
      <c r="S34" s="608">
        <f t="shared" si="19"/>
        <v>0</v>
      </c>
      <c r="T34" s="608">
        <f t="shared" si="20"/>
        <v>0</v>
      </c>
      <c r="U34" s="608">
        <f t="shared" si="21"/>
        <v>0</v>
      </c>
      <c r="V34" s="608">
        <f t="shared" si="22"/>
        <v>0</v>
      </c>
      <c r="W34" s="608">
        <f t="shared" si="23"/>
        <v>0</v>
      </c>
      <c r="X34" s="608">
        <f t="shared" si="24"/>
        <v>0</v>
      </c>
      <c r="Y34" s="365">
        <f t="shared" si="25"/>
        <v>0</v>
      </c>
      <c r="Z34" s="5">
        <f>'t1'!M34</f>
        <v>0</v>
      </c>
      <c r="AB34" s="152"/>
      <c r="AC34" s="152"/>
      <c r="AD34" s="152"/>
      <c r="AE34" s="152"/>
      <c r="AF34" s="152"/>
      <c r="AG34" s="153"/>
      <c r="AH34" s="153"/>
      <c r="AI34" s="153"/>
      <c r="AJ34" s="153"/>
      <c r="AK34" s="153"/>
      <c r="AL34" s="153"/>
      <c r="AM34" s="153"/>
      <c r="AN34" s="153"/>
      <c r="AO34" s="153"/>
      <c r="AP34" s="153"/>
      <c r="AQ34" s="153"/>
      <c r="AR34" s="153"/>
      <c r="AS34" s="153"/>
      <c r="AT34" s="153"/>
      <c r="AU34" s="153"/>
      <c r="AV34" s="153"/>
      <c r="AW34" s="153"/>
      <c r="AX34" s="365">
        <f t="shared" si="26"/>
        <v>0</v>
      </c>
      <c r="AY34" s="5">
        <f>'t1'!AR34</f>
        <v>0</v>
      </c>
    </row>
    <row r="35" spans="1:51" ht="12.75" customHeight="1">
      <c r="A35" s="136" t="str">
        <f>'t1'!A35</f>
        <v>POSIZIONE ECONOMICA C2</v>
      </c>
      <c r="B35" s="157" t="str">
        <f>'t1'!B35</f>
        <v>042000</v>
      </c>
      <c r="C35" s="607">
        <f t="shared" si="3"/>
        <v>0</v>
      </c>
      <c r="D35" s="607">
        <f t="shared" si="4"/>
        <v>0</v>
      </c>
      <c r="E35" s="607">
        <f t="shared" si="5"/>
        <v>0</v>
      </c>
      <c r="F35" s="607">
        <f t="shared" si="6"/>
        <v>0</v>
      </c>
      <c r="G35" s="607">
        <f t="shared" si="7"/>
        <v>0</v>
      </c>
      <c r="H35" s="608">
        <f t="shared" si="8"/>
        <v>0</v>
      </c>
      <c r="I35" s="608">
        <f t="shared" si="9"/>
        <v>0</v>
      </c>
      <c r="J35" s="608">
        <f t="shared" si="10"/>
        <v>0</v>
      </c>
      <c r="K35" s="608">
        <f t="shared" si="11"/>
        <v>0</v>
      </c>
      <c r="L35" s="608">
        <f t="shared" si="12"/>
        <v>0</v>
      </c>
      <c r="M35" s="608">
        <f t="shared" si="13"/>
        <v>0</v>
      </c>
      <c r="N35" s="608">
        <f t="shared" si="14"/>
        <v>0</v>
      </c>
      <c r="O35" s="608">
        <f t="shared" si="15"/>
        <v>0</v>
      </c>
      <c r="P35" s="608">
        <f t="shared" si="16"/>
        <v>0</v>
      </c>
      <c r="Q35" s="608">
        <f t="shared" si="17"/>
        <v>0</v>
      </c>
      <c r="R35" s="608">
        <f t="shared" si="18"/>
        <v>0</v>
      </c>
      <c r="S35" s="608">
        <f t="shared" si="19"/>
        <v>0</v>
      </c>
      <c r="T35" s="608">
        <f t="shared" si="20"/>
        <v>0</v>
      </c>
      <c r="U35" s="608">
        <f t="shared" si="21"/>
        <v>0</v>
      </c>
      <c r="V35" s="608">
        <f t="shared" si="22"/>
        <v>0</v>
      </c>
      <c r="W35" s="608">
        <f t="shared" si="23"/>
        <v>0</v>
      </c>
      <c r="X35" s="608">
        <f t="shared" si="24"/>
        <v>0</v>
      </c>
      <c r="Y35" s="365">
        <f t="shared" si="25"/>
        <v>0</v>
      </c>
      <c r="Z35" s="5">
        <f>'t1'!M35</f>
        <v>0</v>
      </c>
      <c r="AB35" s="152"/>
      <c r="AC35" s="152"/>
      <c r="AD35" s="152"/>
      <c r="AE35" s="152"/>
      <c r="AF35" s="152"/>
      <c r="AG35" s="153"/>
      <c r="AH35" s="153"/>
      <c r="AI35" s="153"/>
      <c r="AJ35" s="153"/>
      <c r="AK35" s="153"/>
      <c r="AL35" s="153"/>
      <c r="AM35" s="153"/>
      <c r="AN35" s="153"/>
      <c r="AO35" s="153"/>
      <c r="AP35" s="153"/>
      <c r="AQ35" s="153"/>
      <c r="AR35" s="153"/>
      <c r="AS35" s="153"/>
      <c r="AT35" s="153"/>
      <c r="AU35" s="153"/>
      <c r="AV35" s="153"/>
      <c r="AW35" s="153"/>
      <c r="AX35" s="365">
        <f t="shared" si="26"/>
        <v>0</v>
      </c>
      <c r="AY35" s="5">
        <f>'t1'!AR35</f>
        <v>0</v>
      </c>
    </row>
    <row r="36" spans="1:51" ht="12.75" customHeight="1">
      <c r="A36" s="136" t="str">
        <f>'t1'!A36</f>
        <v>POSIZIONE ECONOMICA C1</v>
      </c>
      <c r="B36" s="157" t="str">
        <f>'t1'!B36</f>
        <v>040000</v>
      </c>
      <c r="C36" s="607">
        <f t="shared" si="3"/>
        <v>0</v>
      </c>
      <c r="D36" s="607">
        <f t="shared" si="4"/>
        <v>0</v>
      </c>
      <c r="E36" s="607">
        <f t="shared" si="5"/>
        <v>0</v>
      </c>
      <c r="F36" s="607">
        <f t="shared" si="6"/>
        <v>0</v>
      </c>
      <c r="G36" s="607">
        <f t="shared" si="7"/>
        <v>0</v>
      </c>
      <c r="H36" s="608">
        <f t="shared" si="8"/>
        <v>0</v>
      </c>
      <c r="I36" s="608">
        <f t="shared" si="9"/>
        <v>0</v>
      </c>
      <c r="J36" s="608">
        <f t="shared" si="10"/>
        <v>0</v>
      </c>
      <c r="K36" s="608">
        <f t="shared" si="11"/>
        <v>0</v>
      </c>
      <c r="L36" s="608">
        <f t="shared" si="12"/>
        <v>0</v>
      </c>
      <c r="M36" s="608">
        <f t="shared" si="13"/>
        <v>0</v>
      </c>
      <c r="N36" s="608">
        <f t="shared" si="14"/>
        <v>0</v>
      </c>
      <c r="O36" s="608">
        <f t="shared" si="15"/>
        <v>0</v>
      </c>
      <c r="P36" s="608">
        <f t="shared" si="16"/>
        <v>0</v>
      </c>
      <c r="Q36" s="608">
        <f t="shared" si="17"/>
        <v>0</v>
      </c>
      <c r="R36" s="608">
        <f t="shared" si="18"/>
        <v>0</v>
      </c>
      <c r="S36" s="608">
        <f t="shared" si="19"/>
        <v>0</v>
      </c>
      <c r="T36" s="608">
        <f t="shared" si="20"/>
        <v>0</v>
      </c>
      <c r="U36" s="608">
        <f t="shared" si="21"/>
        <v>0</v>
      </c>
      <c r="V36" s="608">
        <f t="shared" si="22"/>
        <v>0</v>
      </c>
      <c r="W36" s="608">
        <f t="shared" si="23"/>
        <v>0</v>
      </c>
      <c r="X36" s="608">
        <f t="shared" si="24"/>
        <v>0</v>
      </c>
      <c r="Y36" s="365">
        <f t="shared" si="25"/>
        <v>0</v>
      </c>
      <c r="Z36" s="5">
        <f>'t1'!M36</f>
        <v>0</v>
      </c>
      <c r="AB36" s="152"/>
      <c r="AC36" s="152"/>
      <c r="AD36" s="152"/>
      <c r="AE36" s="152"/>
      <c r="AF36" s="152"/>
      <c r="AG36" s="153"/>
      <c r="AH36" s="153"/>
      <c r="AI36" s="153"/>
      <c r="AJ36" s="153"/>
      <c r="AK36" s="153"/>
      <c r="AL36" s="153"/>
      <c r="AM36" s="153"/>
      <c r="AN36" s="153"/>
      <c r="AO36" s="153"/>
      <c r="AP36" s="153"/>
      <c r="AQ36" s="153"/>
      <c r="AR36" s="153"/>
      <c r="AS36" s="153"/>
      <c r="AT36" s="153"/>
      <c r="AU36" s="153"/>
      <c r="AV36" s="153"/>
      <c r="AW36" s="153"/>
      <c r="AX36" s="365">
        <f t="shared" si="26"/>
        <v>0</v>
      </c>
      <c r="AY36" s="5">
        <f>'t1'!AR36</f>
        <v>0</v>
      </c>
    </row>
    <row r="37" spans="1:51" ht="12.75" customHeight="1">
      <c r="A37" s="136" t="str">
        <f>'t1'!A37</f>
        <v>POSIZIONE ECONOMICA C9 CORPO FORESTALE</v>
      </c>
      <c r="B37" s="157" t="str">
        <f>'t1'!B37</f>
        <v>0C9CF0</v>
      </c>
      <c r="C37" s="607">
        <f t="shared" si="3"/>
        <v>0</v>
      </c>
      <c r="D37" s="607">
        <f t="shared" si="4"/>
        <v>0</v>
      </c>
      <c r="E37" s="607">
        <f t="shared" si="5"/>
        <v>0</v>
      </c>
      <c r="F37" s="607">
        <f t="shared" si="6"/>
        <v>0</v>
      </c>
      <c r="G37" s="607">
        <f t="shared" si="7"/>
        <v>0</v>
      </c>
      <c r="H37" s="608">
        <f t="shared" si="8"/>
        <v>0</v>
      </c>
      <c r="I37" s="608">
        <f t="shared" si="9"/>
        <v>0</v>
      </c>
      <c r="J37" s="608">
        <f t="shared" si="10"/>
        <v>0</v>
      </c>
      <c r="K37" s="608">
        <f t="shared" si="11"/>
        <v>0</v>
      </c>
      <c r="L37" s="608">
        <f t="shared" si="12"/>
        <v>0</v>
      </c>
      <c r="M37" s="608">
        <f t="shared" si="13"/>
        <v>0</v>
      </c>
      <c r="N37" s="608">
        <f t="shared" si="14"/>
        <v>0</v>
      </c>
      <c r="O37" s="608">
        <f t="shared" si="15"/>
        <v>0</v>
      </c>
      <c r="P37" s="608">
        <f t="shared" si="16"/>
        <v>0</v>
      </c>
      <c r="Q37" s="608">
        <f t="shared" si="17"/>
        <v>0</v>
      </c>
      <c r="R37" s="608">
        <f t="shared" si="18"/>
        <v>0</v>
      </c>
      <c r="S37" s="608">
        <f t="shared" si="19"/>
        <v>0</v>
      </c>
      <c r="T37" s="608">
        <f t="shared" si="20"/>
        <v>0</v>
      </c>
      <c r="U37" s="608">
        <f t="shared" si="21"/>
        <v>0</v>
      </c>
      <c r="V37" s="608">
        <f t="shared" si="22"/>
        <v>0</v>
      </c>
      <c r="W37" s="608">
        <f t="shared" si="23"/>
        <v>0</v>
      </c>
      <c r="X37" s="608">
        <f t="shared" si="24"/>
        <v>0</v>
      </c>
      <c r="Y37" s="365">
        <f t="shared" si="25"/>
        <v>0</v>
      </c>
      <c r="Z37" s="5">
        <f>'t1'!M37</f>
        <v>0</v>
      </c>
      <c r="AB37" s="152"/>
      <c r="AC37" s="152"/>
      <c r="AD37" s="152"/>
      <c r="AE37" s="152"/>
      <c r="AF37" s="152"/>
      <c r="AG37" s="153"/>
      <c r="AH37" s="153"/>
      <c r="AI37" s="153"/>
      <c r="AJ37" s="153"/>
      <c r="AK37" s="153"/>
      <c r="AL37" s="153"/>
      <c r="AM37" s="153"/>
      <c r="AN37" s="153"/>
      <c r="AO37" s="153"/>
      <c r="AP37" s="153"/>
      <c r="AQ37" s="153"/>
      <c r="AR37" s="153"/>
      <c r="AS37" s="153"/>
      <c r="AT37" s="153"/>
      <c r="AU37" s="153"/>
      <c r="AV37" s="153"/>
      <c r="AW37" s="153"/>
      <c r="AX37" s="365">
        <f t="shared" si="26"/>
        <v>0</v>
      </c>
      <c r="AY37" s="5">
        <f>'t1'!AR37</f>
        <v>0</v>
      </c>
    </row>
    <row r="38" spans="1:51" ht="12.75" customHeight="1">
      <c r="A38" s="136" t="str">
        <f>'t1'!A38</f>
        <v>POSIZIONE ECONOMICA C8 CORPO FORESTALE</v>
      </c>
      <c r="B38" s="157" t="str">
        <f>'t1'!B38</f>
        <v>0C8CF0</v>
      </c>
      <c r="C38" s="607">
        <f t="shared" si="3"/>
        <v>0</v>
      </c>
      <c r="D38" s="607">
        <f t="shared" si="4"/>
        <v>0</v>
      </c>
      <c r="E38" s="607">
        <f t="shared" si="5"/>
        <v>0</v>
      </c>
      <c r="F38" s="607">
        <f t="shared" si="6"/>
        <v>0</v>
      </c>
      <c r="G38" s="607">
        <f t="shared" si="7"/>
        <v>0</v>
      </c>
      <c r="H38" s="608">
        <f t="shared" si="8"/>
        <v>0</v>
      </c>
      <c r="I38" s="608">
        <f t="shared" si="9"/>
        <v>0</v>
      </c>
      <c r="J38" s="608">
        <f t="shared" si="10"/>
        <v>0</v>
      </c>
      <c r="K38" s="608">
        <f t="shared" si="11"/>
        <v>0</v>
      </c>
      <c r="L38" s="608">
        <f t="shared" si="12"/>
        <v>0</v>
      </c>
      <c r="M38" s="608">
        <f t="shared" si="13"/>
        <v>0</v>
      </c>
      <c r="N38" s="608">
        <f t="shared" si="14"/>
        <v>0</v>
      </c>
      <c r="O38" s="608">
        <f t="shared" si="15"/>
        <v>0</v>
      </c>
      <c r="P38" s="608">
        <f t="shared" si="16"/>
        <v>0</v>
      </c>
      <c r="Q38" s="608">
        <f t="shared" si="17"/>
        <v>0</v>
      </c>
      <c r="R38" s="608">
        <f t="shared" si="18"/>
        <v>0</v>
      </c>
      <c r="S38" s="608">
        <f t="shared" si="19"/>
        <v>0</v>
      </c>
      <c r="T38" s="608">
        <f t="shared" si="20"/>
        <v>0</v>
      </c>
      <c r="U38" s="608">
        <f t="shared" si="21"/>
        <v>0</v>
      </c>
      <c r="V38" s="608">
        <f t="shared" si="22"/>
        <v>0</v>
      </c>
      <c r="W38" s="608">
        <f t="shared" si="23"/>
        <v>0</v>
      </c>
      <c r="X38" s="608">
        <f t="shared" si="24"/>
        <v>0</v>
      </c>
      <c r="Y38" s="365">
        <f t="shared" si="25"/>
        <v>0</v>
      </c>
      <c r="Z38" s="5">
        <f>'t1'!M38</f>
        <v>0</v>
      </c>
      <c r="AB38" s="152"/>
      <c r="AC38" s="152"/>
      <c r="AD38" s="152"/>
      <c r="AE38" s="152"/>
      <c r="AF38" s="152"/>
      <c r="AG38" s="153"/>
      <c r="AH38" s="153"/>
      <c r="AI38" s="153"/>
      <c r="AJ38" s="153"/>
      <c r="AK38" s="153"/>
      <c r="AL38" s="153"/>
      <c r="AM38" s="153"/>
      <c r="AN38" s="153"/>
      <c r="AO38" s="153"/>
      <c r="AP38" s="153"/>
      <c r="AQ38" s="153"/>
      <c r="AR38" s="153"/>
      <c r="AS38" s="153"/>
      <c r="AT38" s="153"/>
      <c r="AU38" s="153"/>
      <c r="AV38" s="153"/>
      <c r="AW38" s="153"/>
      <c r="AX38" s="365">
        <f t="shared" si="26"/>
        <v>0</v>
      </c>
      <c r="AY38" s="5">
        <f>'t1'!AR38</f>
        <v>0</v>
      </c>
    </row>
    <row r="39" spans="1:51" ht="12.75" customHeight="1">
      <c r="A39" s="136" t="str">
        <f>'t1'!A39</f>
        <v>POSIZIONE ECONOMICA C7 CORPO FORESTALE</v>
      </c>
      <c r="B39" s="157" t="str">
        <f>'t1'!B39</f>
        <v>0C7CF0</v>
      </c>
      <c r="C39" s="607">
        <f t="shared" si="3"/>
        <v>0</v>
      </c>
      <c r="D39" s="607">
        <f t="shared" si="4"/>
        <v>0</v>
      </c>
      <c r="E39" s="607">
        <f t="shared" si="5"/>
        <v>0</v>
      </c>
      <c r="F39" s="607">
        <f t="shared" si="6"/>
        <v>0</v>
      </c>
      <c r="G39" s="607">
        <f t="shared" si="7"/>
        <v>0</v>
      </c>
      <c r="H39" s="608">
        <f t="shared" si="8"/>
        <v>0</v>
      </c>
      <c r="I39" s="608">
        <f t="shared" si="9"/>
        <v>0</v>
      </c>
      <c r="J39" s="608">
        <f t="shared" si="10"/>
        <v>0</v>
      </c>
      <c r="K39" s="608">
        <f t="shared" si="11"/>
        <v>0</v>
      </c>
      <c r="L39" s="608">
        <f t="shared" si="12"/>
        <v>0</v>
      </c>
      <c r="M39" s="608">
        <f t="shared" si="13"/>
        <v>0</v>
      </c>
      <c r="N39" s="608">
        <f t="shared" si="14"/>
        <v>0</v>
      </c>
      <c r="O39" s="608">
        <f t="shared" si="15"/>
        <v>0</v>
      </c>
      <c r="P39" s="608">
        <f t="shared" si="16"/>
        <v>0</v>
      </c>
      <c r="Q39" s="608">
        <f t="shared" si="17"/>
        <v>0</v>
      </c>
      <c r="R39" s="608">
        <f t="shared" si="18"/>
        <v>0</v>
      </c>
      <c r="S39" s="608">
        <f t="shared" si="19"/>
        <v>0</v>
      </c>
      <c r="T39" s="608">
        <f t="shared" si="20"/>
        <v>0</v>
      </c>
      <c r="U39" s="608">
        <f t="shared" si="21"/>
        <v>0</v>
      </c>
      <c r="V39" s="608">
        <f t="shared" si="22"/>
        <v>0</v>
      </c>
      <c r="W39" s="608">
        <f t="shared" si="23"/>
        <v>0</v>
      </c>
      <c r="X39" s="608">
        <f t="shared" si="24"/>
        <v>0</v>
      </c>
      <c r="Y39" s="365">
        <f t="shared" si="25"/>
        <v>0</v>
      </c>
      <c r="Z39" s="5">
        <f>'t1'!M39</f>
        <v>0</v>
      </c>
      <c r="AB39" s="152"/>
      <c r="AC39" s="152"/>
      <c r="AD39" s="152"/>
      <c r="AE39" s="152"/>
      <c r="AF39" s="152"/>
      <c r="AG39" s="153"/>
      <c r="AH39" s="153"/>
      <c r="AI39" s="153"/>
      <c r="AJ39" s="153"/>
      <c r="AK39" s="153"/>
      <c r="AL39" s="153"/>
      <c r="AM39" s="153"/>
      <c r="AN39" s="153"/>
      <c r="AO39" s="153"/>
      <c r="AP39" s="153"/>
      <c r="AQ39" s="153"/>
      <c r="AR39" s="153"/>
      <c r="AS39" s="153"/>
      <c r="AT39" s="153"/>
      <c r="AU39" s="153"/>
      <c r="AV39" s="153"/>
      <c r="AW39" s="153"/>
      <c r="AX39" s="365">
        <f t="shared" si="26"/>
        <v>0</v>
      </c>
      <c r="AY39" s="5">
        <f>'t1'!AR39</f>
        <v>0</v>
      </c>
    </row>
    <row r="40" spans="1:51" ht="12.75" customHeight="1">
      <c r="A40" s="136" t="str">
        <f>'t1'!A40</f>
        <v>POSIZIONE ECONOMICA C6 CORPO FORESTALE</v>
      </c>
      <c r="B40" s="157" t="str">
        <f>'t1'!B40</f>
        <v>097CF0</v>
      </c>
      <c r="C40" s="607">
        <f t="shared" si="3"/>
        <v>0</v>
      </c>
      <c r="D40" s="607">
        <f t="shared" si="4"/>
        <v>0</v>
      </c>
      <c r="E40" s="607">
        <f t="shared" si="5"/>
        <v>0</v>
      </c>
      <c r="F40" s="607">
        <f t="shared" si="6"/>
        <v>0</v>
      </c>
      <c r="G40" s="607">
        <f t="shared" si="7"/>
        <v>0</v>
      </c>
      <c r="H40" s="608">
        <f t="shared" si="8"/>
        <v>0</v>
      </c>
      <c r="I40" s="608">
        <f t="shared" si="9"/>
        <v>0</v>
      </c>
      <c r="J40" s="608">
        <f t="shared" si="10"/>
        <v>0</v>
      </c>
      <c r="K40" s="608">
        <f t="shared" si="11"/>
        <v>0</v>
      </c>
      <c r="L40" s="608">
        <f t="shared" si="12"/>
        <v>0</v>
      </c>
      <c r="M40" s="608">
        <f t="shared" si="13"/>
        <v>0</v>
      </c>
      <c r="N40" s="608">
        <f t="shared" si="14"/>
        <v>0</v>
      </c>
      <c r="O40" s="608">
        <f t="shared" si="15"/>
        <v>0</v>
      </c>
      <c r="P40" s="608">
        <f t="shared" si="16"/>
        <v>0</v>
      </c>
      <c r="Q40" s="608">
        <f t="shared" si="17"/>
        <v>0</v>
      </c>
      <c r="R40" s="608">
        <f t="shared" si="18"/>
        <v>0</v>
      </c>
      <c r="S40" s="608">
        <f t="shared" si="19"/>
        <v>0</v>
      </c>
      <c r="T40" s="608">
        <f t="shared" si="20"/>
        <v>0</v>
      </c>
      <c r="U40" s="608">
        <f t="shared" si="21"/>
        <v>0</v>
      </c>
      <c r="V40" s="608">
        <f t="shared" si="22"/>
        <v>0</v>
      </c>
      <c r="W40" s="608">
        <f t="shared" si="23"/>
        <v>0</v>
      </c>
      <c r="X40" s="608">
        <f t="shared" si="24"/>
        <v>0</v>
      </c>
      <c r="Y40" s="365">
        <f t="shared" si="25"/>
        <v>0</v>
      </c>
      <c r="Z40" s="5">
        <f>'t1'!M40</f>
        <v>0</v>
      </c>
      <c r="AB40" s="152"/>
      <c r="AC40" s="152"/>
      <c r="AD40" s="152"/>
      <c r="AE40" s="152"/>
      <c r="AF40" s="152"/>
      <c r="AG40" s="153"/>
      <c r="AH40" s="153"/>
      <c r="AI40" s="153"/>
      <c r="AJ40" s="153"/>
      <c r="AK40" s="153"/>
      <c r="AL40" s="153"/>
      <c r="AM40" s="153"/>
      <c r="AN40" s="153"/>
      <c r="AO40" s="153"/>
      <c r="AP40" s="153"/>
      <c r="AQ40" s="153"/>
      <c r="AR40" s="153"/>
      <c r="AS40" s="153"/>
      <c r="AT40" s="153"/>
      <c r="AU40" s="153"/>
      <c r="AV40" s="153"/>
      <c r="AW40" s="153"/>
      <c r="AX40" s="365">
        <f t="shared" si="26"/>
        <v>0</v>
      </c>
      <c r="AY40" s="5">
        <f>'t1'!AR40</f>
        <v>0</v>
      </c>
    </row>
    <row r="41" spans="1:51" ht="12.75" customHeight="1">
      <c r="A41" s="136" t="str">
        <f>'t1'!A41</f>
        <v>POSIZIONE ECONOMICA C5 CORPO FORESTALE</v>
      </c>
      <c r="B41" s="157" t="str">
        <f>'t1'!B41</f>
        <v>046CF0</v>
      </c>
      <c r="C41" s="607">
        <f t="shared" si="3"/>
        <v>0</v>
      </c>
      <c r="D41" s="607">
        <f t="shared" si="4"/>
        <v>0</v>
      </c>
      <c r="E41" s="607">
        <f t="shared" si="5"/>
        <v>0</v>
      </c>
      <c r="F41" s="607">
        <f t="shared" si="6"/>
        <v>0</v>
      </c>
      <c r="G41" s="607">
        <f t="shared" si="7"/>
        <v>0</v>
      </c>
      <c r="H41" s="608">
        <f t="shared" si="8"/>
        <v>0</v>
      </c>
      <c r="I41" s="608">
        <f t="shared" si="9"/>
        <v>0</v>
      </c>
      <c r="J41" s="608">
        <f t="shared" si="10"/>
        <v>0</v>
      </c>
      <c r="K41" s="608">
        <f t="shared" si="11"/>
        <v>0</v>
      </c>
      <c r="L41" s="608">
        <f t="shared" si="12"/>
        <v>0</v>
      </c>
      <c r="M41" s="608">
        <f t="shared" si="13"/>
        <v>0</v>
      </c>
      <c r="N41" s="608">
        <f t="shared" si="14"/>
        <v>0</v>
      </c>
      <c r="O41" s="608">
        <f t="shared" si="15"/>
        <v>0</v>
      </c>
      <c r="P41" s="608">
        <f t="shared" si="16"/>
        <v>0</v>
      </c>
      <c r="Q41" s="608">
        <f t="shared" si="17"/>
        <v>0</v>
      </c>
      <c r="R41" s="608">
        <f t="shared" si="18"/>
        <v>0</v>
      </c>
      <c r="S41" s="608">
        <f t="shared" si="19"/>
        <v>0</v>
      </c>
      <c r="T41" s="608">
        <f t="shared" si="20"/>
        <v>0</v>
      </c>
      <c r="U41" s="608">
        <f t="shared" si="21"/>
        <v>0</v>
      </c>
      <c r="V41" s="608">
        <f t="shared" si="22"/>
        <v>0</v>
      </c>
      <c r="W41" s="608">
        <f t="shared" si="23"/>
        <v>0</v>
      </c>
      <c r="X41" s="608">
        <f t="shared" si="24"/>
        <v>0</v>
      </c>
      <c r="Y41" s="365">
        <f t="shared" si="25"/>
        <v>0</v>
      </c>
      <c r="Z41" s="5">
        <f>'t1'!M41</f>
        <v>0</v>
      </c>
      <c r="AB41" s="152"/>
      <c r="AC41" s="152"/>
      <c r="AD41" s="152"/>
      <c r="AE41" s="152"/>
      <c r="AF41" s="152"/>
      <c r="AG41" s="153"/>
      <c r="AH41" s="153"/>
      <c r="AI41" s="153"/>
      <c r="AJ41" s="153"/>
      <c r="AK41" s="153"/>
      <c r="AL41" s="153"/>
      <c r="AM41" s="153"/>
      <c r="AN41" s="153"/>
      <c r="AO41" s="153"/>
      <c r="AP41" s="153"/>
      <c r="AQ41" s="153"/>
      <c r="AR41" s="153"/>
      <c r="AS41" s="153"/>
      <c r="AT41" s="153"/>
      <c r="AU41" s="153"/>
      <c r="AV41" s="153"/>
      <c r="AW41" s="153"/>
      <c r="AX41" s="365">
        <f t="shared" si="26"/>
        <v>0</v>
      </c>
      <c r="AY41" s="5">
        <f>'t1'!AR41</f>
        <v>0</v>
      </c>
    </row>
    <row r="42" spans="1:51" ht="12.75" customHeight="1">
      <c r="A42" s="136" t="str">
        <f>'t1'!A42</f>
        <v>POSIZIONE ECONOMICA C4 CORPO FORESTALE</v>
      </c>
      <c r="B42" s="157" t="str">
        <f>'t1'!B42</f>
        <v>045CF0</v>
      </c>
      <c r="C42" s="607">
        <f t="shared" si="3"/>
        <v>0</v>
      </c>
      <c r="D42" s="607">
        <f t="shared" si="4"/>
        <v>0</v>
      </c>
      <c r="E42" s="607">
        <f t="shared" si="5"/>
        <v>0</v>
      </c>
      <c r="F42" s="607">
        <f t="shared" si="6"/>
        <v>0</v>
      </c>
      <c r="G42" s="607">
        <f t="shared" si="7"/>
        <v>0</v>
      </c>
      <c r="H42" s="608">
        <f t="shared" si="8"/>
        <v>0</v>
      </c>
      <c r="I42" s="608">
        <f t="shared" si="9"/>
        <v>0</v>
      </c>
      <c r="J42" s="608">
        <f t="shared" si="10"/>
        <v>0</v>
      </c>
      <c r="K42" s="608">
        <f t="shared" si="11"/>
        <v>0</v>
      </c>
      <c r="L42" s="608">
        <f t="shared" si="12"/>
        <v>0</v>
      </c>
      <c r="M42" s="608">
        <f t="shared" si="13"/>
        <v>0</v>
      </c>
      <c r="N42" s="608">
        <f t="shared" si="14"/>
        <v>0</v>
      </c>
      <c r="O42" s="608">
        <f t="shared" si="15"/>
        <v>0</v>
      </c>
      <c r="P42" s="608">
        <f t="shared" si="16"/>
        <v>0</v>
      </c>
      <c r="Q42" s="608">
        <f t="shared" si="17"/>
        <v>0</v>
      </c>
      <c r="R42" s="608">
        <f t="shared" si="18"/>
        <v>0</v>
      </c>
      <c r="S42" s="608">
        <f t="shared" si="19"/>
        <v>0</v>
      </c>
      <c r="T42" s="608">
        <f t="shared" si="20"/>
        <v>0</v>
      </c>
      <c r="U42" s="608">
        <f t="shared" si="21"/>
        <v>0</v>
      </c>
      <c r="V42" s="608">
        <f t="shared" si="22"/>
        <v>0</v>
      </c>
      <c r="W42" s="608">
        <f t="shared" si="23"/>
        <v>0</v>
      </c>
      <c r="X42" s="608">
        <f t="shared" si="24"/>
        <v>0</v>
      </c>
      <c r="Y42" s="365">
        <f t="shared" si="25"/>
        <v>0</v>
      </c>
      <c r="Z42" s="5">
        <f>'t1'!M42</f>
        <v>0</v>
      </c>
      <c r="AB42" s="152"/>
      <c r="AC42" s="152"/>
      <c r="AD42" s="152"/>
      <c r="AE42" s="152"/>
      <c r="AF42" s="152"/>
      <c r="AG42" s="153"/>
      <c r="AH42" s="153"/>
      <c r="AI42" s="153"/>
      <c r="AJ42" s="153"/>
      <c r="AK42" s="153"/>
      <c r="AL42" s="153"/>
      <c r="AM42" s="153"/>
      <c r="AN42" s="153"/>
      <c r="AO42" s="153"/>
      <c r="AP42" s="153"/>
      <c r="AQ42" s="153"/>
      <c r="AR42" s="153"/>
      <c r="AS42" s="153"/>
      <c r="AT42" s="153"/>
      <c r="AU42" s="153"/>
      <c r="AV42" s="153"/>
      <c r="AW42" s="153"/>
      <c r="AX42" s="365">
        <f t="shared" si="26"/>
        <v>0</v>
      </c>
      <c r="AY42" s="5">
        <f>'t1'!AR42</f>
        <v>0</v>
      </c>
    </row>
    <row r="43" spans="1:51" ht="12.75" customHeight="1">
      <c r="A43" s="136" t="str">
        <f>'t1'!A43</f>
        <v>POSIZIONE ECONOMICA C3 CORPO FORESTALE</v>
      </c>
      <c r="B43" s="157" t="str">
        <f>'t1'!B43</f>
        <v>043CF0</v>
      </c>
      <c r="C43" s="607">
        <f t="shared" si="3"/>
        <v>0</v>
      </c>
      <c r="D43" s="607">
        <f t="shared" si="4"/>
        <v>0</v>
      </c>
      <c r="E43" s="607">
        <f t="shared" si="5"/>
        <v>0</v>
      </c>
      <c r="F43" s="607">
        <f t="shared" si="6"/>
        <v>0</v>
      </c>
      <c r="G43" s="607">
        <f t="shared" si="7"/>
        <v>0</v>
      </c>
      <c r="H43" s="608">
        <f t="shared" si="8"/>
        <v>0</v>
      </c>
      <c r="I43" s="608">
        <f t="shared" si="9"/>
        <v>0</v>
      </c>
      <c r="J43" s="608">
        <f t="shared" si="10"/>
        <v>0</v>
      </c>
      <c r="K43" s="608">
        <f t="shared" si="11"/>
        <v>0</v>
      </c>
      <c r="L43" s="608">
        <f t="shared" si="12"/>
        <v>0</v>
      </c>
      <c r="M43" s="608">
        <f t="shared" si="13"/>
        <v>0</v>
      </c>
      <c r="N43" s="608">
        <f t="shared" si="14"/>
        <v>0</v>
      </c>
      <c r="O43" s="608">
        <f t="shared" si="15"/>
        <v>0</v>
      </c>
      <c r="P43" s="608">
        <f t="shared" si="16"/>
        <v>0</v>
      </c>
      <c r="Q43" s="608">
        <f t="shared" si="17"/>
        <v>0</v>
      </c>
      <c r="R43" s="608">
        <f t="shared" si="18"/>
        <v>0</v>
      </c>
      <c r="S43" s="608">
        <f t="shared" si="19"/>
        <v>0</v>
      </c>
      <c r="T43" s="608">
        <f t="shared" si="20"/>
        <v>0</v>
      </c>
      <c r="U43" s="608">
        <f t="shared" si="21"/>
        <v>0</v>
      </c>
      <c r="V43" s="608">
        <f t="shared" si="22"/>
        <v>0</v>
      </c>
      <c r="W43" s="608">
        <f t="shared" si="23"/>
        <v>0</v>
      </c>
      <c r="X43" s="608">
        <f t="shared" si="24"/>
        <v>0</v>
      </c>
      <c r="Y43" s="365">
        <f t="shared" si="25"/>
        <v>0</v>
      </c>
      <c r="Z43" s="5">
        <f>'t1'!M43</f>
        <v>0</v>
      </c>
      <c r="AB43" s="152"/>
      <c r="AC43" s="152"/>
      <c r="AD43" s="152"/>
      <c r="AE43" s="152"/>
      <c r="AF43" s="152"/>
      <c r="AG43" s="153"/>
      <c r="AH43" s="153"/>
      <c r="AI43" s="153"/>
      <c r="AJ43" s="153"/>
      <c r="AK43" s="153"/>
      <c r="AL43" s="153"/>
      <c r="AM43" s="153"/>
      <c r="AN43" s="153"/>
      <c r="AO43" s="153"/>
      <c r="AP43" s="153"/>
      <c r="AQ43" s="153"/>
      <c r="AR43" s="153"/>
      <c r="AS43" s="153"/>
      <c r="AT43" s="153"/>
      <c r="AU43" s="153"/>
      <c r="AV43" s="153"/>
      <c r="AW43" s="153"/>
      <c r="AX43" s="365">
        <f t="shared" si="26"/>
        <v>0</v>
      </c>
      <c r="AY43" s="5">
        <f>'t1'!AR43</f>
        <v>0</v>
      </c>
    </row>
    <row r="44" spans="1:51" ht="12.75" customHeight="1">
      <c r="A44" s="136" t="str">
        <f>'t1'!A44</f>
        <v>POSIZIONE ECONOMICA C2 CORPO FORESTALE</v>
      </c>
      <c r="B44" s="157" t="str">
        <f>'t1'!B44</f>
        <v>042CF0</v>
      </c>
      <c r="C44" s="607">
        <f t="shared" si="3"/>
        <v>0</v>
      </c>
      <c r="D44" s="607">
        <f t="shared" si="4"/>
        <v>0</v>
      </c>
      <c r="E44" s="607">
        <f t="shared" si="5"/>
        <v>0</v>
      </c>
      <c r="F44" s="607">
        <f t="shared" si="6"/>
        <v>0</v>
      </c>
      <c r="G44" s="607">
        <f t="shared" si="7"/>
        <v>0</v>
      </c>
      <c r="H44" s="608">
        <f t="shared" si="8"/>
        <v>0</v>
      </c>
      <c r="I44" s="608">
        <f t="shared" si="9"/>
        <v>0</v>
      </c>
      <c r="J44" s="608">
        <f t="shared" si="10"/>
        <v>0</v>
      </c>
      <c r="K44" s="608">
        <f t="shared" si="11"/>
        <v>0</v>
      </c>
      <c r="L44" s="608">
        <f t="shared" si="12"/>
        <v>0</v>
      </c>
      <c r="M44" s="608">
        <f t="shared" si="13"/>
        <v>0</v>
      </c>
      <c r="N44" s="608">
        <f t="shared" si="14"/>
        <v>0</v>
      </c>
      <c r="O44" s="608">
        <f t="shared" si="15"/>
        <v>0</v>
      </c>
      <c r="P44" s="608">
        <f t="shared" si="16"/>
        <v>0</v>
      </c>
      <c r="Q44" s="608">
        <f t="shared" si="17"/>
        <v>0</v>
      </c>
      <c r="R44" s="608">
        <f t="shared" si="18"/>
        <v>0</v>
      </c>
      <c r="S44" s="608">
        <f t="shared" si="19"/>
        <v>0</v>
      </c>
      <c r="T44" s="608">
        <f t="shared" si="20"/>
        <v>0</v>
      </c>
      <c r="U44" s="608">
        <f t="shared" si="21"/>
        <v>0</v>
      </c>
      <c r="V44" s="608">
        <f t="shared" si="22"/>
        <v>0</v>
      </c>
      <c r="W44" s="608">
        <f t="shared" si="23"/>
        <v>0</v>
      </c>
      <c r="X44" s="608">
        <f t="shared" si="24"/>
        <v>0</v>
      </c>
      <c r="Y44" s="365">
        <f t="shared" si="25"/>
        <v>0</v>
      </c>
      <c r="Z44" s="5">
        <f>'t1'!M44</f>
        <v>0</v>
      </c>
      <c r="AB44" s="152"/>
      <c r="AC44" s="152"/>
      <c r="AD44" s="152"/>
      <c r="AE44" s="152"/>
      <c r="AF44" s="152"/>
      <c r="AG44" s="153"/>
      <c r="AH44" s="153"/>
      <c r="AI44" s="153"/>
      <c r="AJ44" s="153"/>
      <c r="AK44" s="153"/>
      <c r="AL44" s="153"/>
      <c r="AM44" s="153"/>
      <c r="AN44" s="153"/>
      <c r="AO44" s="153"/>
      <c r="AP44" s="153"/>
      <c r="AQ44" s="153"/>
      <c r="AR44" s="153"/>
      <c r="AS44" s="153"/>
      <c r="AT44" s="153"/>
      <c r="AU44" s="153"/>
      <c r="AV44" s="153"/>
      <c r="AW44" s="153"/>
      <c r="AX44" s="365">
        <f t="shared" si="26"/>
        <v>0</v>
      </c>
      <c r="AY44" s="5">
        <f>'t1'!AR44</f>
        <v>0</v>
      </c>
    </row>
    <row r="45" spans="1:51" ht="12.75" customHeight="1">
      <c r="A45" s="136" t="str">
        <f>'t1'!A45</f>
        <v>POSIZIONE ECONOMICA C1 CORPO FORESTALE</v>
      </c>
      <c r="B45" s="157" t="str">
        <f>'t1'!B45</f>
        <v>040CF0</v>
      </c>
      <c r="C45" s="607">
        <f t="shared" si="3"/>
        <v>0</v>
      </c>
      <c r="D45" s="607">
        <f t="shared" si="4"/>
        <v>0</v>
      </c>
      <c r="E45" s="607">
        <f t="shared" si="5"/>
        <v>0</v>
      </c>
      <c r="F45" s="607">
        <f t="shared" si="6"/>
        <v>0</v>
      </c>
      <c r="G45" s="607">
        <f t="shared" si="7"/>
        <v>0</v>
      </c>
      <c r="H45" s="608">
        <f t="shared" si="8"/>
        <v>0</v>
      </c>
      <c r="I45" s="608">
        <f t="shared" si="9"/>
        <v>0</v>
      </c>
      <c r="J45" s="608">
        <f t="shared" si="10"/>
        <v>0</v>
      </c>
      <c r="K45" s="608">
        <f t="shared" si="11"/>
        <v>0</v>
      </c>
      <c r="L45" s="608">
        <f t="shared" si="12"/>
        <v>0</v>
      </c>
      <c r="M45" s="608">
        <f t="shared" si="13"/>
        <v>0</v>
      </c>
      <c r="N45" s="608">
        <f t="shared" si="14"/>
        <v>0</v>
      </c>
      <c r="O45" s="608">
        <f t="shared" si="15"/>
        <v>0</v>
      </c>
      <c r="P45" s="608">
        <f t="shared" si="16"/>
        <v>0</v>
      </c>
      <c r="Q45" s="608">
        <f t="shared" si="17"/>
        <v>0</v>
      </c>
      <c r="R45" s="608">
        <f t="shared" si="18"/>
        <v>0</v>
      </c>
      <c r="S45" s="608">
        <f t="shared" si="19"/>
        <v>0</v>
      </c>
      <c r="T45" s="608">
        <f t="shared" si="20"/>
        <v>0</v>
      </c>
      <c r="U45" s="608">
        <f t="shared" si="21"/>
        <v>0</v>
      </c>
      <c r="V45" s="608">
        <f t="shared" si="22"/>
        <v>0</v>
      </c>
      <c r="W45" s="608">
        <f t="shared" si="23"/>
        <v>0</v>
      </c>
      <c r="X45" s="608">
        <f t="shared" si="24"/>
        <v>0</v>
      </c>
      <c r="Y45" s="365">
        <f t="shared" si="25"/>
        <v>0</v>
      </c>
      <c r="Z45" s="5">
        <f>'t1'!M45</f>
        <v>0</v>
      </c>
      <c r="AB45" s="152"/>
      <c r="AC45" s="152"/>
      <c r="AD45" s="152"/>
      <c r="AE45" s="152"/>
      <c r="AF45" s="152"/>
      <c r="AG45" s="153"/>
      <c r="AH45" s="153"/>
      <c r="AI45" s="153"/>
      <c r="AJ45" s="153"/>
      <c r="AK45" s="153"/>
      <c r="AL45" s="153"/>
      <c r="AM45" s="153"/>
      <c r="AN45" s="153"/>
      <c r="AO45" s="153"/>
      <c r="AP45" s="153"/>
      <c r="AQ45" s="153"/>
      <c r="AR45" s="153"/>
      <c r="AS45" s="153"/>
      <c r="AT45" s="153"/>
      <c r="AU45" s="153"/>
      <c r="AV45" s="153"/>
      <c r="AW45" s="153"/>
      <c r="AX45" s="365">
        <f t="shared" si="26"/>
        <v>0</v>
      </c>
      <c r="AY45" s="5">
        <f>'t1'!AR45</f>
        <v>0</v>
      </c>
    </row>
    <row r="46" spans="1:51" ht="12.75" customHeight="1">
      <c r="A46" s="136" t="str">
        <f>'t1'!A46</f>
        <v>POSIZIONE ECONOMICA B7</v>
      </c>
      <c r="B46" s="157" t="str">
        <f>'t1'!B46</f>
        <v>0B7000</v>
      </c>
      <c r="C46" s="607">
        <f t="shared" si="3"/>
        <v>0</v>
      </c>
      <c r="D46" s="607">
        <f t="shared" si="4"/>
        <v>0</v>
      </c>
      <c r="E46" s="607">
        <f t="shared" si="5"/>
        <v>0</v>
      </c>
      <c r="F46" s="607">
        <f t="shared" si="6"/>
        <v>0</v>
      </c>
      <c r="G46" s="607">
        <f t="shared" si="7"/>
        <v>0</v>
      </c>
      <c r="H46" s="608">
        <f t="shared" si="8"/>
        <v>0</v>
      </c>
      <c r="I46" s="608">
        <f t="shared" si="9"/>
        <v>0</v>
      </c>
      <c r="J46" s="608">
        <f t="shared" si="10"/>
        <v>0</v>
      </c>
      <c r="K46" s="608">
        <f t="shared" si="11"/>
        <v>0</v>
      </c>
      <c r="L46" s="608">
        <f t="shared" si="12"/>
        <v>0</v>
      </c>
      <c r="M46" s="608">
        <f t="shared" si="13"/>
        <v>0</v>
      </c>
      <c r="N46" s="608">
        <f t="shared" si="14"/>
        <v>0</v>
      </c>
      <c r="O46" s="608">
        <f t="shared" si="15"/>
        <v>0</v>
      </c>
      <c r="P46" s="608">
        <f t="shared" si="16"/>
        <v>0</v>
      </c>
      <c r="Q46" s="608">
        <f t="shared" si="17"/>
        <v>0</v>
      </c>
      <c r="R46" s="608">
        <f t="shared" si="18"/>
        <v>0</v>
      </c>
      <c r="S46" s="608">
        <f t="shared" si="19"/>
        <v>0</v>
      </c>
      <c r="T46" s="608">
        <f t="shared" si="20"/>
        <v>0</v>
      </c>
      <c r="U46" s="608">
        <f t="shared" si="21"/>
        <v>0</v>
      </c>
      <c r="V46" s="608">
        <f t="shared" si="22"/>
        <v>0</v>
      </c>
      <c r="W46" s="608">
        <f t="shared" si="23"/>
        <v>0</v>
      </c>
      <c r="X46" s="608">
        <f t="shared" si="24"/>
        <v>0</v>
      </c>
      <c r="Y46" s="365">
        <f t="shared" si="25"/>
        <v>0</v>
      </c>
      <c r="Z46" s="5">
        <f>'t1'!M46</f>
        <v>4</v>
      </c>
      <c r="AB46" s="152"/>
      <c r="AC46" s="152"/>
      <c r="AD46" s="152"/>
      <c r="AE46" s="152"/>
      <c r="AF46" s="152"/>
      <c r="AG46" s="153"/>
      <c r="AH46" s="153"/>
      <c r="AI46" s="153"/>
      <c r="AJ46" s="153"/>
      <c r="AK46" s="153"/>
      <c r="AL46" s="153"/>
      <c r="AM46" s="153"/>
      <c r="AN46" s="153"/>
      <c r="AO46" s="153"/>
      <c r="AP46" s="153"/>
      <c r="AQ46" s="153"/>
      <c r="AR46" s="153"/>
      <c r="AS46" s="153"/>
      <c r="AT46" s="153"/>
      <c r="AU46" s="153"/>
      <c r="AV46" s="153"/>
      <c r="AW46" s="153"/>
      <c r="AX46" s="365">
        <f t="shared" si="26"/>
        <v>0</v>
      </c>
      <c r="AY46" s="5">
        <f>'t1'!AR46</f>
        <v>0</v>
      </c>
    </row>
    <row r="47" spans="1:51" ht="12.75" customHeight="1">
      <c r="A47" s="136" t="str">
        <f>'t1'!A47</f>
        <v>POSIZIONE ECONOMICA B6</v>
      </c>
      <c r="B47" s="157" t="str">
        <f>'t1'!B47</f>
        <v>038000</v>
      </c>
      <c r="C47" s="607">
        <f t="shared" si="3"/>
        <v>0</v>
      </c>
      <c r="D47" s="607">
        <f t="shared" si="4"/>
        <v>0</v>
      </c>
      <c r="E47" s="607">
        <f t="shared" si="5"/>
        <v>0</v>
      </c>
      <c r="F47" s="607">
        <f t="shared" si="6"/>
        <v>0</v>
      </c>
      <c r="G47" s="607">
        <f t="shared" si="7"/>
        <v>0</v>
      </c>
      <c r="H47" s="608">
        <f t="shared" si="8"/>
        <v>0</v>
      </c>
      <c r="I47" s="608">
        <f t="shared" si="9"/>
        <v>0</v>
      </c>
      <c r="J47" s="608">
        <f t="shared" si="10"/>
        <v>0</v>
      </c>
      <c r="K47" s="608">
        <f t="shared" si="11"/>
        <v>0</v>
      </c>
      <c r="L47" s="608">
        <f t="shared" si="12"/>
        <v>0</v>
      </c>
      <c r="M47" s="608">
        <f t="shared" si="13"/>
        <v>0</v>
      </c>
      <c r="N47" s="608">
        <f t="shared" si="14"/>
        <v>0</v>
      </c>
      <c r="O47" s="608">
        <f t="shared" si="15"/>
        <v>0</v>
      </c>
      <c r="P47" s="608">
        <f t="shared" si="16"/>
        <v>0</v>
      </c>
      <c r="Q47" s="608">
        <f t="shared" si="17"/>
        <v>0</v>
      </c>
      <c r="R47" s="608">
        <f t="shared" si="18"/>
        <v>0</v>
      </c>
      <c r="S47" s="608">
        <f t="shared" si="19"/>
        <v>0</v>
      </c>
      <c r="T47" s="608">
        <f t="shared" si="20"/>
        <v>0</v>
      </c>
      <c r="U47" s="608">
        <f t="shared" si="21"/>
        <v>0</v>
      </c>
      <c r="V47" s="608">
        <f t="shared" si="22"/>
        <v>0</v>
      </c>
      <c r="W47" s="608">
        <f t="shared" si="23"/>
        <v>0</v>
      </c>
      <c r="X47" s="608">
        <f t="shared" si="24"/>
        <v>0</v>
      </c>
      <c r="Y47" s="365">
        <f t="shared" si="25"/>
        <v>0</v>
      </c>
      <c r="Z47" s="5">
        <f>'t1'!M47</f>
        <v>0</v>
      </c>
      <c r="AB47" s="152"/>
      <c r="AC47" s="152"/>
      <c r="AD47" s="152"/>
      <c r="AE47" s="152"/>
      <c r="AF47" s="152"/>
      <c r="AG47" s="153"/>
      <c r="AH47" s="153"/>
      <c r="AI47" s="153"/>
      <c r="AJ47" s="153"/>
      <c r="AK47" s="153"/>
      <c r="AL47" s="153"/>
      <c r="AM47" s="153"/>
      <c r="AN47" s="153"/>
      <c r="AO47" s="153"/>
      <c r="AP47" s="153"/>
      <c r="AQ47" s="153"/>
      <c r="AR47" s="153"/>
      <c r="AS47" s="153"/>
      <c r="AT47" s="153"/>
      <c r="AU47" s="153"/>
      <c r="AV47" s="153"/>
      <c r="AW47" s="153"/>
      <c r="AX47" s="365">
        <f t="shared" si="26"/>
        <v>0</v>
      </c>
      <c r="AY47" s="5">
        <f>'t1'!AR47</f>
        <v>0</v>
      </c>
    </row>
    <row r="48" spans="1:51" ht="12.75" customHeight="1">
      <c r="A48" s="136" t="str">
        <f>'t1'!A48</f>
        <v>POSIZIONE ECONOMICA B5</v>
      </c>
      <c r="B48" s="157" t="str">
        <f>'t1'!B48</f>
        <v>037000</v>
      </c>
      <c r="C48" s="607">
        <f t="shared" si="3"/>
        <v>0</v>
      </c>
      <c r="D48" s="607">
        <f t="shared" si="4"/>
        <v>0</v>
      </c>
      <c r="E48" s="607">
        <f t="shared" si="5"/>
        <v>0</v>
      </c>
      <c r="F48" s="607">
        <f t="shared" si="6"/>
        <v>0</v>
      </c>
      <c r="G48" s="607">
        <f t="shared" si="7"/>
        <v>0</v>
      </c>
      <c r="H48" s="608">
        <f t="shared" si="8"/>
        <v>0</v>
      </c>
      <c r="I48" s="608">
        <f t="shared" si="9"/>
        <v>0</v>
      </c>
      <c r="J48" s="608">
        <f t="shared" si="10"/>
        <v>0</v>
      </c>
      <c r="K48" s="608">
        <f t="shared" si="11"/>
        <v>0</v>
      </c>
      <c r="L48" s="608">
        <f t="shared" si="12"/>
        <v>0</v>
      </c>
      <c r="M48" s="608">
        <f t="shared" si="13"/>
        <v>0</v>
      </c>
      <c r="N48" s="608">
        <f t="shared" si="14"/>
        <v>0</v>
      </c>
      <c r="O48" s="608">
        <f t="shared" si="15"/>
        <v>0</v>
      </c>
      <c r="P48" s="608">
        <f t="shared" si="16"/>
        <v>0</v>
      </c>
      <c r="Q48" s="608">
        <f t="shared" si="17"/>
        <v>0</v>
      </c>
      <c r="R48" s="608">
        <f t="shared" si="18"/>
        <v>0</v>
      </c>
      <c r="S48" s="608">
        <f t="shared" si="19"/>
        <v>0</v>
      </c>
      <c r="T48" s="608">
        <f t="shared" si="20"/>
        <v>0</v>
      </c>
      <c r="U48" s="608">
        <f t="shared" si="21"/>
        <v>0</v>
      </c>
      <c r="V48" s="608">
        <f t="shared" si="22"/>
        <v>0</v>
      </c>
      <c r="W48" s="608">
        <f t="shared" si="23"/>
        <v>0</v>
      </c>
      <c r="X48" s="608">
        <f t="shared" si="24"/>
        <v>0</v>
      </c>
      <c r="Y48" s="365">
        <f t="shared" si="25"/>
        <v>0</v>
      </c>
      <c r="Z48" s="5">
        <f>'t1'!M48</f>
        <v>0</v>
      </c>
      <c r="AB48" s="152"/>
      <c r="AC48" s="152"/>
      <c r="AD48" s="152"/>
      <c r="AE48" s="152"/>
      <c r="AF48" s="152"/>
      <c r="AG48" s="153"/>
      <c r="AH48" s="153"/>
      <c r="AI48" s="153"/>
      <c r="AJ48" s="153"/>
      <c r="AK48" s="153"/>
      <c r="AL48" s="153"/>
      <c r="AM48" s="153"/>
      <c r="AN48" s="153"/>
      <c r="AO48" s="153"/>
      <c r="AP48" s="153"/>
      <c r="AQ48" s="153"/>
      <c r="AR48" s="153"/>
      <c r="AS48" s="153"/>
      <c r="AT48" s="153"/>
      <c r="AU48" s="153"/>
      <c r="AV48" s="153"/>
      <c r="AW48" s="153"/>
      <c r="AX48" s="365">
        <f t="shared" si="26"/>
        <v>0</v>
      </c>
      <c r="AY48" s="5">
        <f>'t1'!AR48</f>
        <v>0</v>
      </c>
    </row>
    <row r="49" spans="1:51" ht="12.75" customHeight="1">
      <c r="A49" s="136" t="str">
        <f>'t1'!A49</f>
        <v>POSIZIONE ECONOMICA B4</v>
      </c>
      <c r="B49" s="157" t="str">
        <f>'t1'!B49</f>
        <v>036000</v>
      </c>
      <c r="C49" s="607">
        <f t="shared" si="3"/>
        <v>0</v>
      </c>
      <c r="D49" s="607">
        <f t="shared" si="4"/>
        <v>0</v>
      </c>
      <c r="E49" s="607">
        <f t="shared" si="5"/>
        <v>0</v>
      </c>
      <c r="F49" s="607">
        <f t="shared" si="6"/>
        <v>0</v>
      </c>
      <c r="G49" s="607">
        <f t="shared" si="7"/>
        <v>0</v>
      </c>
      <c r="H49" s="608">
        <f t="shared" si="8"/>
        <v>0</v>
      </c>
      <c r="I49" s="608">
        <f t="shared" si="9"/>
        <v>0</v>
      </c>
      <c r="J49" s="608">
        <f t="shared" si="10"/>
        <v>0</v>
      </c>
      <c r="K49" s="608">
        <f t="shared" si="11"/>
        <v>0</v>
      </c>
      <c r="L49" s="608">
        <f t="shared" si="12"/>
        <v>0</v>
      </c>
      <c r="M49" s="608">
        <f t="shared" si="13"/>
        <v>0</v>
      </c>
      <c r="N49" s="608">
        <f t="shared" si="14"/>
        <v>0</v>
      </c>
      <c r="O49" s="608">
        <f t="shared" si="15"/>
        <v>0</v>
      </c>
      <c r="P49" s="608">
        <f t="shared" si="16"/>
        <v>0</v>
      </c>
      <c r="Q49" s="608">
        <f t="shared" si="17"/>
        <v>0</v>
      </c>
      <c r="R49" s="608">
        <f t="shared" si="18"/>
        <v>0</v>
      </c>
      <c r="S49" s="608">
        <f t="shared" si="19"/>
        <v>0</v>
      </c>
      <c r="T49" s="608">
        <f t="shared" si="20"/>
        <v>0</v>
      </c>
      <c r="U49" s="608">
        <f t="shared" si="21"/>
        <v>0</v>
      </c>
      <c r="V49" s="608">
        <f t="shared" si="22"/>
        <v>0</v>
      </c>
      <c r="W49" s="608">
        <f t="shared" si="23"/>
        <v>0</v>
      </c>
      <c r="X49" s="608">
        <f t="shared" si="24"/>
        <v>0</v>
      </c>
      <c r="Y49" s="365">
        <f t="shared" si="25"/>
        <v>0</v>
      </c>
      <c r="Z49" s="5">
        <f>'t1'!M49</f>
        <v>33</v>
      </c>
      <c r="AB49" s="152"/>
      <c r="AC49" s="152"/>
      <c r="AD49" s="152"/>
      <c r="AE49" s="152"/>
      <c r="AF49" s="152"/>
      <c r="AG49" s="153"/>
      <c r="AH49" s="153"/>
      <c r="AI49" s="153"/>
      <c r="AJ49" s="153"/>
      <c r="AK49" s="153"/>
      <c r="AL49" s="153"/>
      <c r="AM49" s="153"/>
      <c r="AN49" s="153"/>
      <c r="AO49" s="153"/>
      <c r="AP49" s="153"/>
      <c r="AQ49" s="153"/>
      <c r="AR49" s="153"/>
      <c r="AS49" s="153"/>
      <c r="AT49" s="153"/>
      <c r="AU49" s="153"/>
      <c r="AV49" s="153"/>
      <c r="AW49" s="153"/>
      <c r="AX49" s="365">
        <f t="shared" si="26"/>
        <v>0</v>
      </c>
      <c r="AY49" s="5">
        <f>'t1'!AR49</f>
        <v>0</v>
      </c>
    </row>
    <row r="50" spans="1:51" ht="12.75" customHeight="1">
      <c r="A50" s="136" t="str">
        <f>'t1'!A50</f>
        <v>POSIZIONE ECONOMICA B3</v>
      </c>
      <c r="B50" s="157" t="str">
        <f>'t1'!B50</f>
        <v>034000</v>
      </c>
      <c r="C50" s="607">
        <f t="shared" si="3"/>
        <v>0</v>
      </c>
      <c r="D50" s="607">
        <f t="shared" si="4"/>
        <v>0</v>
      </c>
      <c r="E50" s="607">
        <f t="shared" si="5"/>
        <v>0</v>
      </c>
      <c r="F50" s="607">
        <f t="shared" si="6"/>
        <v>0</v>
      </c>
      <c r="G50" s="607">
        <f t="shared" si="7"/>
        <v>0</v>
      </c>
      <c r="H50" s="608">
        <f t="shared" si="8"/>
        <v>0</v>
      </c>
      <c r="I50" s="608">
        <f t="shared" si="9"/>
        <v>0</v>
      </c>
      <c r="J50" s="608">
        <f t="shared" si="10"/>
        <v>0</v>
      </c>
      <c r="K50" s="608">
        <f t="shared" si="11"/>
        <v>0</v>
      </c>
      <c r="L50" s="608">
        <f t="shared" si="12"/>
        <v>0</v>
      </c>
      <c r="M50" s="608">
        <f t="shared" si="13"/>
        <v>0</v>
      </c>
      <c r="N50" s="608">
        <f t="shared" si="14"/>
        <v>0</v>
      </c>
      <c r="O50" s="608">
        <f t="shared" si="15"/>
        <v>0</v>
      </c>
      <c r="P50" s="608">
        <f t="shared" si="16"/>
        <v>0</v>
      </c>
      <c r="Q50" s="608">
        <f t="shared" si="17"/>
        <v>0</v>
      </c>
      <c r="R50" s="608">
        <f t="shared" si="18"/>
        <v>0</v>
      </c>
      <c r="S50" s="608">
        <f t="shared" si="19"/>
        <v>0</v>
      </c>
      <c r="T50" s="608">
        <f t="shared" si="20"/>
        <v>0</v>
      </c>
      <c r="U50" s="608">
        <f t="shared" si="21"/>
        <v>0</v>
      </c>
      <c r="V50" s="608">
        <f t="shared" si="22"/>
        <v>0</v>
      </c>
      <c r="W50" s="608">
        <f t="shared" si="23"/>
        <v>0</v>
      </c>
      <c r="X50" s="608">
        <f t="shared" si="24"/>
        <v>0</v>
      </c>
      <c r="Y50" s="365">
        <f t="shared" si="25"/>
        <v>0</v>
      </c>
      <c r="Z50" s="5">
        <f>'t1'!M50</f>
        <v>0</v>
      </c>
      <c r="AB50" s="152"/>
      <c r="AC50" s="152"/>
      <c r="AD50" s="152"/>
      <c r="AE50" s="152"/>
      <c r="AF50" s="152"/>
      <c r="AG50" s="153"/>
      <c r="AH50" s="153"/>
      <c r="AI50" s="153"/>
      <c r="AJ50" s="153"/>
      <c r="AK50" s="153"/>
      <c r="AL50" s="153"/>
      <c r="AM50" s="153"/>
      <c r="AN50" s="153"/>
      <c r="AO50" s="153"/>
      <c r="AP50" s="153"/>
      <c r="AQ50" s="153"/>
      <c r="AR50" s="153"/>
      <c r="AS50" s="153"/>
      <c r="AT50" s="153"/>
      <c r="AU50" s="153"/>
      <c r="AV50" s="153"/>
      <c r="AW50" s="153"/>
      <c r="AX50" s="365">
        <f t="shared" si="26"/>
        <v>0</v>
      </c>
      <c r="AY50" s="5">
        <f>'t1'!AR50</f>
        <v>0</v>
      </c>
    </row>
    <row r="51" spans="1:51" ht="12.75" customHeight="1">
      <c r="A51" s="136" t="str">
        <f>'t1'!A51</f>
        <v>POSIZIONE ECONOMICA B2</v>
      </c>
      <c r="B51" s="157" t="str">
        <f>'t1'!B51</f>
        <v>032000</v>
      </c>
      <c r="C51" s="607">
        <f t="shared" si="3"/>
        <v>0</v>
      </c>
      <c r="D51" s="607">
        <f t="shared" si="4"/>
        <v>0</v>
      </c>
      <c r="E51" s="607">
        <f t="shared" si="5"/>
        <v>0</v>
      </c>
      <c r="F51" s="607">
        <f t="shared" si="6"/>
        <v>0</v>
      </c>
      <c r="G51" s="607">
        <f t="shared" si="7"/>
        <v>0</v>
      </c>
      <c r="H51" s="608">
        <f t="shared" si="8"/>
        <v>0</v>
      </c>
      <c r="I51" s="608">
        <f t="shared" si="9"/>
        <v>0</v>
      </c>
      <c r="J51" s="608">
        <f t="shared" si="10"/>
        <v>0</v>
      </c>
      <c r="K51" s="608">
        <f t="shared" si="11"/>
        <v>0</v>
      </c>
      <c r="L51" s="608">
        <f t="shared" si="12"/>
        <v>0</v>
      </c>
      <c r="M51" s="608">
        <f t="shared" si="13"/>
        <v>0</v>
      </c>
      <c r="N51" s="608">
        <f t="shared" si="14"/>
        <v>0</v>
      </c>
      <c r="O51" s="608">
        <f t="shared" si="15"/>
        <v>0</v>
      </c>
      <c r="P51" s="608">
        <f t="shared" si="16"/>
        <v>0</v>
      </c>
      <c r="Q51" s="608">
        <f t="shared" si="17"/>
        <v>0</v>
      </c>
      <c r="R51" s="608">
        <f t="shared" si="18"/>
        <v>0</v>
      </c>
      <c r="S51" s="608">
        <f t="shared" si="19"/>
        <v>0</v>
      </c>
      <c r="T51" s="608">
        <f t="shared" si="20"/>
        <v>0</v>
      </c>
      <c r="U51" s="608">
        <f t="shared" si="21"/>
        <v>0</v>
      </c>
      <c r="V51" s="608">
        <f t="shared" si="22"/>
        <v>0</v>
      </c>
      <c r="W51" s="608">
        <f t="shared" si="23"/>
        <v>0</v>
      </c>
      <c r="X51" s="608">
        <f t="shared" si="24"/>
        <v>0</v>
      </c>
      <c r="Y51" s="365">
        <f t="shared" si="25"/>
        <v>0</v>
      </c>
      <c r="Z51" s="5">
        <f>'t1'!M51</f>
        <v>0</v>
      </c>
      <c r="AB51" s="152"/>
      <c r="AC51" s="152"/>
      <c r="AD51" s="152"/>
      <c r="AE51" s="152"/>
      <c r="AF51" s="152"/>
      <c r="AG51" s="153"/>
      <c r="AH51" s="153"/>
      <c r="AI51" s="153"/>
      <c r="AJ51" s="153"/>
      <c r="AK51" s="153"/>
      <c r="AL51" s="153"/>
      <c r="AM51" s="153"/>
      <c r="AN51" s="153"/>
      <c r="AO51" s="153"/>
      <c r="AP51" s="153"/>
      <c r="AQ51" s="153"/>
      <c r="AR51" s="153"/>
      <c r="AS51" s="153"/>
      <c r="AT51" s="153"/>
      <c r="AU51" s="153"/>
      <c r="AV51" s="153"/>
      <c r="AW51" s="153"/>
      <c r="AX51" s="365">
        <f t="shared" si="26"/>
        <v>0</v>
      </c>
      <c r="AY51" s="5">
        <f>'t1'!AR51</f>
        <v>0</v>
      </c>
    </row>
    <row r="52" spans="1:51" ht="12.75" customHeight="1">
      <c r="A52" s="136" t="str">
        <f>'t1'!A52</f>
        <v>POSIZIONE ECONOMICA B1</v>
      </c>
      <c r="B52" s="157" t="str">
        <f>'t1'!B52</f>
        <v>030000</v>
      </c>
      <c r="C52" s="607">
        <f t="shared" si="3"/>
        <v>0</v>
      </c>
      <c r="D52" s="607">
        <f t="shared" si="4"/>
        <v>0</v>
      </c>
      <c r="E52" s="607">
        <f t="shared" si="5"/>
        <v>0</v>
      </c>
      <c r="F52" s="607">
        <f t="shared" si="6"/>
        <v>0</v>
      </c>
      <c r="G52" s="607">
        <f t="shared" si="7"/>
        <v>0</v>
      </c>
      <c r="H52" s="608">
        <f t="shared" si="8"/>
        <v>0</v>
      </c>
      <c r="I52" s="608">
        <f t="shared" si="9"/>
        <v>0</v>
      </c>
      <c r="J52" s="608">
        <f t="shared" si="10"/>
        <v>0</v>
      </c>
      <c r="K52" s="608">
        <f t="shared" si="11"/>
        <v>0</v>
      </c>
      <c r="L52" s="608">
        <f t="shared" si="12"/>
        <v>0</v>
      </c>
      <c r="M52" s="608">
        <f t="shared" si="13"/>
        <v>0</v>
      </c>
      <c r="N52" s="608">
        <f t="shared" si="14"/>
        <v>0</v>
      </c>
      <c r="O52" s="608">
        <f t="shared" si="15"/>
        <v>0</v>
      </c>
      <c r="P52" s="608">
        <f t="shared" si="16"/>
        <v>0</v>
      </c>
      <c r="Q52" s="608">
        <f t="shared" si="17"/>
        <v>0</v>
      </c>
      <c r="R52" s="608">
        <f t="shared" si="18"/>
        <v>0</v>
      </c>
      <c r="S52" s="608">
        <f t="shared" si="19"/>
        <v>0</v>
      </c>
      <c r="T52" s="608">
        <f t="shared" si="20"/>
        <v>0</v>
      </c>
      <c r="U52" s="608">
        <f t="shared" si="21"/>
        <v>0</v>
      </c>
      <c r="V52" s="608">
        <f t="shared" si="22"/>
        <v>0</v>
      </c>
      <c r="W52" s="608">
        <f t="shared" si="23"/>
        <v>0</v>
      </c>
      <c r="X52" s="608">
        <f t="shared" si="24"/>
        <v>0</v>
      </c>
      <c r="Y52" s="365">
        <f t="shared" si="25"/>
        <v>0</v>
      </c>
      <c r="Z52" s="5">
        <f>'t1'!M52</f>
        <v>0</v>
      </c>
      <c r="AB52" s="152"/>
      <c r="AC52" s="152"/>
      <c r="AD52" s="152"/>
      <c r="AE52" s="152"/>
      <c r="AF52" s="152"/>
      <c r="AG52" s="153"/>
      <c r="AH52" s="153"/>
      <c r="AI52" s="153"/>
      <c r="AJ52" s="153"/>
      <c r="AK52" s="153"/>
      <c r="AL52" s="153"/>
      <c r="AM52" s="153"/>
      <c r="AN52" s="153"/>
      <c r="AO52" s="153"/>
      <c r="AP52" s="153"/>
      <c r="AQ52" s="153"/>
      <c r="AR52" s="153"/>
      <c r="AS52" s="153"/>
      <c r="AT52" s="153"/>
      <c r="AU52" s="153"/>
      <c r="AV52" s="153"/>
      <c r="AW52" s="153"/>
      <c r="AX52" s="365">
        <f t="shared" si="26"/>
        <v>0</v>
      </c>
      <c r="AY52" s="5">
        <f>'t1'!AR52</f>
        <v>0</v>
      </c>
    </row>
    <row r="53" spans="1:51" ht="12.75" customHeight="1">
      <c r="A53" s="136" t="str">
        <f>'t1'!A53</f>
        <v>POSIZIONE ECONOMICA B5 CORPO FORESTALE</v>
      </c>
      <c r="B53" s="157" t="str">
        <f>'t1'!B53</f>
        <v>037CF0</v>
      </c>
      <c r="C53" s="607">
        <f t="shared" si="3"/>
        <v>0</v>
      </c>
      <c r="D53" s="607">
        <f t="shared" si="4"/>
        <v>0</v>
      </c>
      <c r="E53" s="607">
        <f t="shared" si="5"/>
        <v>0</v>
      </c>
      <c r="F53" s="607">
        <f t="shared" si="6"/>
        <v>0</v>
      </c>
      <c r="G53" s="607">
        <f t="shared" si="7"/>
        <v>0</v>
      </c>
      <c r="H53" s="608">
        <f t="shared" si="8"/>
        <v>0</v>
      </c>
      <c r="I53" s="608">
        <f t="shared" si="9"/>
        <v>0</v>
      </c>
      <c r="J53" s="608">
        <f t="shared" si="10"/>
        <v>0</v>
      </c>
      <c r="K53" s="608">
        <f t="shared" si="11"/>
        <v>0</v>
      </c>
      <c r="L53" s="608">
        <f t="shared" si="12"/>
        <v>0</v>
      </c>
      <c r="M53" s="608">
        <f t="shared" si="13"/>
        <v>0</v>
      </c>
      <c r="N53" s="608">
        <f t="shared" si="14"/>
        <v>0</v>
      </c>
      <c r="O53" s="608">
        <f t="shared" si="15"/>
        <v>0</v>
      </c>
      <c r="P53" s="608">
        <f t="shared" si="16"/>
        <v>0</v>
      </c>
      <c r="Q53" s="608">
        <f t="shared" si="17"/>
        <v>0</v>
      </c>
      <c r="R53" s="608">
        <f t="shared" si="18"/>
        <v>0</v>
      </c>
      <c r="S53" s="608">
        <f t="shared" si="19"/>
        <v>0</v>
      </c>
      <c r="T53" s="608">
        <f t="shared" si="20"/>
        <v>0</v>
      </c>
      <c r="U53" s="608">
        <f t="shared" si="21"/>
        <v>0</v>
      </c>
      <c r="V53" s="608">
        <f t="shared" si="22"/>
        <v>0</v>
      </c>
      <c r="W53" s="608">
        <f t="shared" si="23"/>
        <v>0</v>
      </c>
      <c r="X53" s="608">
        <f t="shared" si="24"/>
        <v>0</v>
      </c>
      <c r="Y53" s="365">
        <f t="shared" si="25"/>
        <v>0</v>
      </c>
      <c r="Z53" s="5">
        <f>'t1'!M53</f>
        <v>0</v>
      </c>
      <c r="AB53" s="152"/>
      <c r="AC53" s="152"/>
      <c r="AD53" s="152"/>
      <c r="AE53" s="152"/>
      <c r="AF53" s="152"/>
      <c r="AG53" s="153"/>
      <c r="AH53" s="153"/>
      <c r="AI53" s="153"/>
      <c r="AJ53" s="153"/>
      <c r="AK53" s="153"/>
      <c r="AL53" s="153"/>
      <c r="AM53" s="153"/>
      <c r="AN53" s="153"/>
      <c r="AO53" s="153"/>
      <c r="AP53" s="153"/>
      <c r="AQ53" s="153"/>
      <c r="AR53" s="153"/>
      <c r="AS53" s="153"/>
      <c r="AT53" s="153"/>
      <c r="AU53" s="153"/>
      <c r="AV53" s="153"/>
      <c r="AW53" s="153"/>
      <c r="AX53" s="365">
        <f t="shared" si="26"/>
        <v>0</v>
      </c>
      <c r="AY53" s="5">
        <f>'t1'!AR53</f>
        <v>0</v>
      </c>
    </row>
    <row r="54" spans="1:51" ht="12.75" customHeight="1">
      <c r="A54" s="136" t="str">
        <f>'t1'!A54</f>
        <v>POSIZIONE ECONOMICA B4 CORPO FORESTALE</v>
      </c>
      <c r="B54" s="157" t="str">
        <f>'t1'!B54</f>
        <v>036CF0</v>
      </c>
      <c r="C54" s="607">
        <f t="shared" si="3"/>
        <v>0</v>
      </c>
      <c r="D54" s="607">
        <f t="shared" si="4"/>
        <v>0</v>
      </c>
      <c r="E54" s="607">
        <f t="shared" si="5"/>
        <v>0</v>
      </c>
      <c r="F54" s="607">
        <f t="shared" si="6"/>
        <v>0</v>
      </c>
      <c r="G54" s="607">
        <f t="shared" si="7"/>
        <v>0</v>
      </c>
      <c r="H54" s="608">
        <f t="shared" si="8"/>
        <v>0</v>
      </c>
      <c r="I54" s="608">
        <f t="shared" si="9"/>
        <v>0</v>
      </c>
      <c r="J54" s="608">
        <f t="shared" si="10"/>
        <v>0</v>
      </c>
      <c r="K54" s="608">
        <f t="shared" si="11"/>
        <v>0</v>
      </c>
      <c r="L54" s="608">
        <f t="shared" si="12"/>
        <v>0</v>
      </c>
      <c r="M54" s="608">
        <f t="shared" si="13"/>
        <v>0</v>
      </c>
      <c r="N54" s="608">
        <f t="shared" si="14"/>
        <v>0</v>
      </c>
      <c r="O54" s="608">
        <f t="shared" si="15"/>
        <v>0</v>
      </c>
      <c r="P54" s="608">
        <f t="shared" si="16"/>
        <v>0</v>
      </c>
      <c r="Q54" s="608">
        <f t="shared" si="17"/>
        <v>0</v>
      </c>
      <c r="R54" s="608">
        <f t="shared" si="18"/>
        <v>0</v>
      </c>
      <c r="S54" s="608">
        <f t="shared" si="19"/>
        <v>0</v>
      </c>
      <c r="T54" s="608">
        <f t="shared" si="20"/>
        <v>0</v>
      </c>
      <c r="U54" s="608">
        <f t="shared" si="21"/>
        <v>0</v>
      </c>
      <c r="V54" s="608">
        <f t="shared" si="22"/>
        <v>0</v>
      </c>
      <c r="W54" s="608">
        <f t="shared" si="23"/>
        <v>0</v>
      </c>
      <c r="X54" s="608">
        <f t="shared" si="24"/>
        <v>0</v>
      </c>
      <c r="Y54" s="365">
        <f t="shared" si="25"/>
        <v>0</v>
      </c>
      <c r="Z54" s="5">
        <f>'t1'!M54</f>
        <v>0</v>
      </c>
      <c r="AB54" s="152"/>
      <c r="AC54" s="152"/>
      <c r="AD54" s="152"/>
      <c r="AE54" s="152"/>
      <c r="AF54" s="152"/>
      <c r="AG54" s="153"/>
      <c r="AH54" s="153"/>
      <c r="AI54" s="153"/>
      <c r="AJ54" s="153"/>
      <c r="AK54" s="153"/>
      <c r="AL54" s="153"/>
      <c r="AM54" s="153"/>
      <c r="AN54" s="153"/>
      <c r="AO54" s="153"/>
      <c r="AP54" s="153"/>
      <c r="AQ54" s="153"/>
      <c r="AR54" s="153"/>
      <c r="AS54" s="153"/>
      <c r="AT54" s="153"/>
      <c r="AU54" s="153"/>
      <c r="AV54" s="153"/>
      <c r="AW54" s="153"/>
      <c r="AX54" s="365">
        <f t="shared" si="26"/>
        <v>0</v>
      </c>
      <c r="AY54" s="5">
        <f>'t1'!AR54</f>
        <v>0</v>
      </c>
    </row>
    <row r="55" spans="1:51" ht="12.75" customHeight="1">
      <c r="A55" s="136" t="str">
        <f>'t1'!A55</f>
        <v>POSIZIONE ECONOMICA B3 CORPO FORESTALE</v>
      </c>
      <c r="B55" s="157" t="str">
        <f>'t1'!B55</f>
        <v>034CF0</v>
      </c>
      <c r="C55" s="607">
        <f t="shared" si="3"/>
        <v>0</v>
      </c>
      <c r="D55" s="607">
        <f t="shared" si="4"/>
        <v>0</v>
      </c>
      <c r="E55" s="607">
        <f t="shared" si="5"/>
        <v>0</v>
      </c>
      <c r="F55" s="607">
        <f t="shared" si="6"/>
        <v>0</v>
      </c>
      <c r="G55" s="607">
        <f t="shared" si="7"/>
        <v>0</v>
      </c>
      <c r="H55" s="608">
        <f t="shared" si="8"/>
        <v>0</v>
      </c>
      <c r="I55" s="608">
        <f t="shared" si="9"/>
        <v>0</v>
      </c>
      <c r="J55" s="608">
        <f t="shared" si="10"/>
        <v>0</v>
      </c>
      <c r="K55" s="608">
        <f t="shared" si="11"/>
        <v>0</v>
      </c>
      <c r="L55" s="608">
        <f t="shared" si="12"/>
        <v>0</v>
      </c>
      <c r="M55" s="608">
        <f t="shared" si="13"/>
        <v>0</v>
      </c>
      <c r="N55" s="608">
        <f t="shared" si="14"/>
        <v>0</v>
      </c>
      <c r="O55" s="608">
        <f t="shared" si="15"/>
        <v>0</v>
      </c>
      <c r="P55" s="608">
        <f t="shared" si="16"/>
        <v>0</v>
      </c>
      <c r="Q55" s="608">
        <f t="shared" si="17"/>
        <v>0</v>
      </c>
      <c r="R55" s="608">
        <f t="shared" si="18"/>
        <v>0</v>
      </c>
      <c r="S55" s="608">
        <f t="shared" si="19"/>
        <v>0</v>
      </c>
      <c r="T55" s="608">
        <f t="shared" si="20"/>
        <v>0</v>
      </c>
      <c r="U55" s="608">
        <f t="shared" si="21"/>
        <v>0</v>
      </c>
      <c r="V55" s="608">
        <f t="shared" si="22"/>
        <v>0</v>
      </c>
      <c r="W55" s="608">
        <f t="shared" si="23"/>
        <v>0</v>
      </c>
      <c r="X55" s="608">
        <f t="shared" si="24"/>
        <v>0</v>
      </c>
      <c r="Y55" s="365">
        <f t="shared" si="25"/>
        <v>0</v>
      </c>
      <c r="Z55" s="5">
        <f>'t1'!M55</f>
        <v>0</v>
      </c>
      <c r="AB55" s="152"/>
      <c r="AC55" s="152"/>
      <c r="AD55" s="152"/>
      <c r="AE55" s="152"/>
      <c r="AF55" s="152"/>
      <c r="AG55" s="153"/>
      <c r="AH55" s="153"/>
      <c r="AI55" s="153"/>
      <c r="AJ55" s="153"/>
      <c r="AK55" s="153"/>
      <c r="AL55" s="153"/>
      <c r="AM55" s="153"/>
      <c r="AN55" s="153"/>
      <c r="AO55" s="153"/>
      <c r="AP55" s="153"/>
      <c r="AQ55" s="153"/>
      <c r="AR55" s="153"/>
      <c r="AS55" s="153"/>
      <c r="AT55" s="153"/>
      <c r="AU55" s="153"/>
      <c r="AV55" s="153"/>
      <c r="AW55" s="153"/>
      <c r="AX55" s="365">
        <f t="shared" si="26"/>
        <v>0</v>
      </c>
      <c r="AY55" s="5">
        <f>'t1'!AR55</f>
        <v>0</v>
      </c>
    </row>
    <row r="56" spans="1:51" ht="12.75" customHeight="1">
      <c r="A56" s="136" t="str">
        <f>'t1'!A56</f>
        <v>POSIZIONE ECONOMICA B2 CORPO FORESTALE</v>
      </c>
      <c r="B56" s="157" t="str">
        <f>'t1'!B56</f>
        <v>032CF0</v>
      </c>
      <c r="C56" s="607">
        <f t="shared" si="3"/>
        <v>0</v>
      </c>
      <c r="D56" s="607">
        <f t="shared" si="4"/>
        <v>0</v>
      </c>
      <c r="E56" s="607">
        <f t="shared" si="5"/>
        <v>0</v>
      </c>
      <c r="F56" s="607">
        <f t="shared" si="6"/>
        <v>0</v>
      </c>
      <c r="G56" s="607">
        <f t="shared" si="7"/>
        <v>0</v>
      </c>
      <c r="H56" s="608">
        <f t="shared" si="8"/>
        <v>0</v>
      </c>
      <c r="I56" s="608">
        <f t="shared" si="9"/>
        <v>0</v>
      </c>
      <c r="J56" s="608">
        <f t="shared" si="10"/>
        <v>0</v>
      </c>
      <c r="K56" s="608">
        <f t="shared" si="11"/>
        <v>0</v>
      </c>
      <c r="L56" s="608">
        <f t="shared" si="12"/>
        <v>0</v>
      </c>
      <c r="M56" s="608">
        <f t="shared" si="13"/>
        <v>0</v>
      </c>
      <c r="N56" s="608">
        <f t="shared" si="14"/>
        <v>0</v>
      </c>
      <c r="O56" s="608">
        <f t="shared" si="15"/>
        <v>0</v>
      </c>
      <c r="P56" s="608">
        <f t="shared" si="16"/>
        <v>0</v>
      </c>
      <c r="Q56" s="608">
        <f t="shared" si="17"/>
        <v>0</v>
      </c>
      <c r="R56" s="608">
        <f t="shared" si="18"/>
        <v>0</v>
      </c>
      <c r="S56" s="608">
        <f t="shared" si="19"/>
        <v>0</v>
      </c>
      <c r="T56" s="608">
        <f t="shared" si="20"/>
        <v>0</v>
      </c>
      <c r="U56" s="608">
        <f t="shared" si="21"/>
        <v>0</v>
      </c>
      <c r="V56" s="608">
        <f t="shared" si="22"/>
        <v>0</v>
      </c>
      <c r="W56" s="608">
        <f t="shared" si="23"/>
        <v>0</v>
      </c>
      <c r="X56" s="608">
        <f t="shared" si="24"/>
        <v>0</v>
      </c>
      <c r="Y56" s="365">
        <f t="shared" si="25"/>
        <v>0</v>
      </c>
      <c r="Z56" s="5">
        <f>'t1'!M56</f>
        <v>0</v>
      </c>
      <c r="AB56" s="152"/>
      <c r="AC56" s="152"/>
      <c r="AD56" s="152"/>
      <c r="AE56" s="152"/>
      <c r="AF56" s="152"/>
      <c r="AG56" s="153"/>
      <c r="AH56" s="153"/>
      <c r="AI56" s="153"/>
      <c r="AJ56" s="153"/>
      <c r="AK56" s="153"/>
      <c r="AL56" s="153"/>
      <c r="AM56" s="153"/>
      <c r="AN56" s="153"/>
      <c r="AO56" s="153"/>
      <c r="AP56" s="153"/>
      <c r="AQ56" s="153"/>
      <c r="AR56" s="153"/>
      <c r="AS56" s="153"/>
      <c r="AT56" s="153"/>
      <c r="AU56" s="153"/>
      <c r="AV56" s="153"/>
      <c r="AW56" s="153"/>
      <c r="AX56" s="365">
        <f t="shared" si="26"/>
        <v>0</v>
      </c>
      <c r="AY56" s="5">
        <f>'t1'!AR56</f>
        <v>0</v>
      </c>
    </row>
    <row r="57" spans="1:51" ht="12.75" customHeight="1">
      <c r="A57" s="136" t="str">
        <f>'t1'!A57</f>
        <v>POSIZIONE ECONOMICA B1 CORPO FORESTALE</v>
      </c>
      <c r="B57" s="157" t="str">
        <f>'t1'!B57</f>
        <v>030CF0</v>
      </c>
      <c r="C57" s="607">
        <f t="shared" si="3"/>
        <v>0</v>
      </c>
      <c r="D57" s="607">
        <f t="shared" si="4"/>
        <v>0</v>
      </c>
      <c r="E57" s="607">
        <f t="shared" si="5"/>
        <v>0</v>
      </c>
      <c r="F57" s="607">
        <f t="shared" si="6"/>
        <v>0</v>
      </c>
      <c r="G57" s="607">
        <f t="shared" si="7"/>
        <v>0</v>
      </c>
      <c r="H57" s="608">
        <f t="shared" si="8"/>
        <v>0</v>
      </c>
      <c r="I57" s="608">
        <f t="shared" si="9"/>
        <v>0</v>
      </c>
      <c r="J57" s="608">
        <f t="shared" si="10"/>
        <v>0</v>
      </c>
      <c r="K57" s="608">
        <f t="shared" si="11"/>
        <v>0</v>
      </c>
      <c r="L57" s="608">
        <f t="shared" si="12"/>
        <v>0</v>
      </c>
      <c r="M57" s="608">
        <f t="shared" si="13"/>
        <v>0</v>
      </c>
      <c r="N57" s="608">
        <f t="shared" si="14"/>
        <v>0</v>
      </c>
      <c r="O57" s="608">
        <f t="shared" si="15"/>
        <v>0</v>
      </c>
      <c r="P57" s="608">
        <f t="shared" si="16"/>
        <v>0</v>
      </c>
      <c r="Q57" s="608">
        <f t="shared" si="17"/>
        <v>0</v>
      </c>
      <c r="R57" s="608">
        <f t="shared" si="18"/>
        <v>0</v>
      </c>
      <c r="S57" s="608">
        <f t="shared" si="19"/>
        <v>0</v>
      </c>
      <c r="T57" s="608">
        <f t="shared" si="20"/>
        <v>0</v>
      </c>
      <c r="U57" s="608">
        <f t="shared" si="21"/>
        <v>0</v>
      </c>
      <c r="V57" s="608">
        <f t="shared" si="22"/>
        <v>0</v>
      </c>
      <c r="W57" s="608">
        <f t="shared" si="23"/>
        <v>0</v>
      </c>
      <c r="X57" s="608">
        <f t="shared" si="24"/>
        <v>0</v>
      </c>
      <c r="Y57" s="365">
        <f t="shared" si="25"/>
        <v>0</v>
      </c>
      <c r="Z57" s="5">
        <f>'t1'!M57</f>
        <v>0</v>
      </c>
      <c r="AB57" s="152"/>
      <c r="AC57" s="152"/>
      <c r="AD57" s="152"/>
      <c r="AE57" s="152"/>
      <c r="AF57" s="152"/>
      <c r="AG57" s="153"/>
      <c r="AH57" s="153"/>
      <c r="AI57" s="153"/>
      <c r="AJ57" s="153"/>
      <c r="AK57" s="153"/>
      <c r="AL57" s="153"/>
      <c r="AM57" s="153"/>
      <c r="AN57" s="153"/>
      <c r="AO57" s="153"/>
      <c r="AP57" s="153"/>
      <c r="AQ57" s="153"/>
      <c r="AR57" s="153"/>
      <c r="AS57" s="153"/>
      <c r="AT57" s="153"/>
      <c r="AU57" s="153"/>
      <c r="AV57" s="153"/>
      <c r="AW57" s="153"/>
      <c r="AX57" s="365">
        <f t="shared" si="26"/>
        <v>0</v>
      </c>
      <c r="AY57" s="5">
        <f>'t1'!AR57</f>
        <v>0</v>
      </c>
    </row>
    <row r="58" spans="1:51" ht="12.75" customHeight="1">
      <c r="A58" s="136" t="str">
        <f>'t1'!A58</f>
        <v>POSIZIONE ECONOMICA A6</v>
      </c>
      <c r="B58" s="157" t="str">
        <f>'t1'!B58</f>
        <v>0A6000</v>
      </c>
      <c r="C58" s="607">
        <f t="shared" si="3"/>
        <v>0</v>
      </c>
      <c r="D58" s="607">
        <f t="shared" si="4"/>
        <v>0</v>
      </c>
      <c r="E58" s="607">
        <f t="shared" si="5"/>
        <v>0</v>
      </c>
      <c r="F58" s="607">
        <f t="shared" si="6"/>
        <v>0</v>
      </c>
      <c r="G58" s="607">
        <f t="shared" si="7"/>
        <v>0</v>
      </c>
      <c r="H58" s="608">
        <f t="shared" si="8"/>
        <v>0</v>
      </c>
      <c r="I58" s="608">
        <f t="shared" si="9"/>
        <v>0</v>
      </c>
      <c r="J58" s="608">
        <f t="shared" si="10"/>
        <v>0</v>
      </c>
      <c r="K58" s="608">
        <f t="shared" si="11"/>
        <v>0</v>
      </c>
      <c r="L58" s="608">
        <f t="shared" si="12"/>
        <v>0</v>
      </c>
      <c r="M58" s="608">
        <f t="shared" si="13"/>
        <v>0</v>
      </c>
      <c r="N58" s="608">
        <f t="shared" si="14"/>
        <v>0</v>
      </c>
      <c r="O58" s="608">
        <f t="shared" si="15"/>
        <v>0</v>
      </c>
      <c r="P58" s="608">
        <f t="shared" si="16"/>
        <v>0</v>
      </c>
      <c r="Q58" s="608">
        <f t="shared" si="17"/>
        <v>0</v>
      </c>
      <c r="R58" s="608">
        <f t="shared" si="18"/>
        <v>0</v>
      </c>
      <c r="S58" s="608">
        <f t="shared" si="19"/>
        <v>0</v>
      </c>
      <c r="T58" s="608">
        <f t="shared" si="20"/>
        <v>0</v>
      </c>
      <c r="U58" s="608">
        <f t="shared" si="21"/>
        <v>0</v>
      </c>
      <c r="V58" s="608">
        <f t="shared" si="22"/>
        <v>0</v>
      </c>
      <c r="W58" s="608">
        <f t="shared" si="23"/>
        <v>0</v>
      </c>
      <c r="X58" s="608">
        <f t="shared" si="24"/>
        <v>0</v>
      </c>
      <c r="Y58" s="365">
        <f t="shared" si="25"/>
        <v>0</v>
      </c>
      <c r="Z58" s="5">
        <f>'t1'!M58</f>
        <v>0</v>
      </c>
      <c r="AB58" s="152"/>
      <c r="AC58" s="152"/>
      <c r="AD58" s="152"/>
      <c r="AE58" s="152"/>
      <c r="AF58" s="152"/>
      <c r="AG58" s="153"/>
      <c r="AH58" s="153"/>
      <c r="AI58" s="153"/>
      <c r="AJ58" s="153"/>
      <c r="AK58" s="153"/>
      <c r="AL58" s="153"/>
      <c r="AM58" s="153"/>
      <c r="AN58" s="153"/>
      <c r="AO58" s="153"/>
      <c r="AP58" s="153"/>
      <c r="AQ58" s="153"/>
      <c r="AR58" s="153"/>
      <c r="AS58" s="153"/>
      <c r="AT58" s="153"/>
      <c r="AU58" s="153"/>
      <c r="AV58" s="153"/>
      <c r="AW58" s="153"/>
      <c r="AX58" s="365">
        <f t="shared" si="26"/>
        <v>0</v>
      </c>
      <c r="AY58" s="5">
        <f>'t1'!AR58</f>
        <v>0</v>
      </c>
    </row>
    <row r="59" spans="1:51" ht="12.75" customHeight="1">
      <c r="A59" s="136" t="str">
        <f>'t1'!A59</f>
        <v>POSIZIONE ECONOMICA A5</v>
      </c>
      <c r="B59" s="157" t="str">
        <f>'t1'!B59</f>
        <v>0A5000</v>
      </c>
      <c r="C59" s="607">
        <f t="shared" si="3"/>
        <v>0</v>
      </c>
      <c r="D59" s="607">
        <f t="shared" si="4"/>
        <v>0</v>
      </c>
      <c r="E59" s="607">
        <f t="shared" si="5"/>
        <v>0</v>
      </c>
      <c r="F59" s="607">
        <f t="shared" si="6"/>
        <v>0</v>
      </c>
      <c r="G59" s="607">
        <f t="shared" si="7"/>
        <v>0</v>
      </c>
      <c r="H59" s="608">
        <f t="shared" si="8"/>
        <v>0</v>
      </c>
      <c r="I59" s="608">
        <f t="shared" si="9"/>
        <v>0</v>
      </c>
      <c r="J59" s="608">
        <f t="shared" si="10"/>
        <v>0</v>
      </c>
      <c r="K59" s="608">
        <f t="shared" si="11"/>
        <v>0</v>
      </c>
      <c r="L59" s="608">
        <f t="shared" si="12"/>
        <v>0</v>
      </c>
      <c r="M59" s="608">
        <f t="shared" si="13"/>
        <v>0</v>
      </c>
      <c r="N59" s="608">
        <f t="shared" si="14"/>
        <v>0</v>
      </c>
      <c r="O59" s="608">
        <f t="shared" si="15"/>
        <v>0</v>
      </c>
      <c r="P59" s="608">
        <f t="shared" si="16"/>
        <v>0</v>
      </c>
      <c r="Q59" s="608">
        <f t="shared" si="17"/>
        <v>0</v>
      </c>
      <c r="R59" s="608">
        <f t="shared" si="18"/>
        <v>0</v>
      </c>
      <c r="S59" s="608">
        <f t="shared" si="19"/>
        <v>0</v>
      </c>
      <c r="T59" s="608">
        <f t="shared" si="20"/>
        <v>0</v>
      </c>
      <c r="U59" s="608">
        <f t="shared" si="21"/>
        <v>0</v>
      </c>
      <c r="V59" s="608">
        <f t="shared" si="22"/>
        <v>0</v>
      </c>
      <c r="W59" s="608">
        <f t="shared" si="23"/>
        <v>0</v>
      </c>
      <c r="X59" s="608">
        <f t="shared" si="24"/>
        <v>0</v>
      </c>
      <c r="Y59" s="365">
        <f t="shared" si="25"/>
        <v>0</v>
      </c>
      <c r="Z59" s="5">
        <f>'t1'!M59</f>
        <v>0</v>
      </c>
      <c r="AB59" s="152"/>
      <c r="AC59" s="152"/>
      <c r="AD59" s="152"/>
      <c r="AE59" s="152"/>
      <c r="AF59" s="152"/>
      <c r="AG59" s="153"/>
      <c r="AH59" s="153"/>
      <c r="AI59" s="153"/>
      <c r="AJ59" s="153"/>
      <c r="AK59" s="153"/>
      <c r="AL59" s="153"/>
      <c r="AM59" s="153"/>
      <c r="AN59" s="153"/>
      <c r="AO59" s="153"/>
      <c r="AP59" s="153"/>
      <c r="AQ59" s="153"/>
      <c r="AR59" s="153"/>
      <c r="AS59" s="153"/>
      <c r="AT59" s="153"/>
      <c r="AU59" s="153"/>
      <c r="AV59" s="153"/>
      <c r="AW59" s="153"/>
      <c r="AX59" s="365">
        <f t="shared" si="26"/>
        <v>0</v>
      </c>
      <c r="AY59" s="5">
        <f>'t1'!AR59</f>
        <v>0</v>
      </c>
    </row>
    <row r="60" spans="1:51" ht="12.75" customHeight="1">
      <c r="A60" s="136" t="str">
        <f>'t1'!A60</f>
        <v>POSIZIONE ECONOMICA A4</v>
      </c>
      <c r="B60" s="157" t="str">
        <f>'t1'!B60</f>
        <v>028000</v>
      </c>
      <c r="C60" s="607">
        <f t="shared" si="3"/>
        <v>0</v>
      </c>
      <c r="D60" s="607">
        <f t="shared" si="4"/>
        <v>0</v>
      </c>
      <c r="E60" s="607">
        <f t="shared" si="5"/>
        <v>0</v>
      </c>
      <c r="F60" s="607">
        <f t="shared" si="6"/>
        <v>0</v>
      </c>
      <c r="G60" s="607">
        <f t="shared" si="7"/>
        <v>0</v>
      </c>
      <c r="H60" s="608">
        <f t="shared" si="8"/>
        <v>0</v>
      </c>
      <c r="I60" s="608">
        <f t="shared" si="9"/>
        <v>0</v>
      </c>
      <c r="J60" s="608">
        <f t="shared" si="10"/>
        <v>0</v>
      </c>
      <c r="K60" s="608">
        <f t="shared" si="11"/>
        <v>0</v>
      </c>
      <c r="L60" s="608">
        <f t="shared" si="12"/>
        <v>0</v>
      </c>
      <c r="M60" s="608">
        <f t="shared" si="13"/>
        <v>0</v>
      </c>
      <c r="N60" s="608">
        <f t="shared" si="14"/>
        <v>0</v>
      </c>
      <c r="O60" s="608">
        <f t="shared" si="15"/>
        <v>0</v>
      </c>
      <c r="P60" s="608">
        <f t="shared" si="16"/>
        <v>0</v>
      </c>
      <c r="Q60" s="608">
        <f t="shared" si="17"/>
        <v>0</v>
      </c>
      <c r="R60" s="608">
        <f t="shared" si="18"/>
        <v>0</v>
      </c>
      <c r="S60" s="608">
        <f t="shared" si="19"/>
        <v>0</v>
      </c>
      <c r="T60" s="608">
        <f t="shared" si="20"/>
        <v>0</v>
      </c>
      <c r="U60" s="608">
        <f t="shared" si="21"/>
        <v>0</v>
      </c>
      <c r="V60" s="608">
        <f t="shared" si="22"/>
        <v>0</v>
      </c>
      <c r="W60" s="608">
        <f t="shared" si="23"/>
        <v>0</v>
      </c>
      <c r="X60" s="608">
        <f t="shared" si="24"/>
        <v>0</v>
      </c>
      <c r="Y60" s="365">
        <f t="shared" si="25"/>
        <v>0</v>
      </c>
      <c r="Z60" s="5">
        <f>'t1'!M60</f>
        <v>0</v>
      </c>
      <c r="AB60" s="152"/>
      <c r="AC60" s="152"/>
      <c r="AD60" s="152"/>
      <c r="AE60" s="152"/>
      <c r="AF60" s="152"/>
      <c r="AG60" s="153"/>
      <c r="AH60" s="153"/>
      <c r="AI60" s="153"/>
      <c r="AJ60" s="153"/>
      <c r="AK60" s="153"/>
      <c r="AL60" s="153"/>
      <c r="AM60" s="153"/>
      <c r="AN60" s="153"/>
      <c r="AO60" s="153"/>
      <c r="AP60" s="153"/>
      <c r="AQ60" s="153"/>
      <c r="AR60" s="153"/>
      <c r="AS60" s="153"/>
      <c r="AT60" s="153"/>
      <c r="AU60" s="153"/>
      <c r="AV60" s="153"/>
      <c r="AW60" s="153"/>
      <c r="AX60" s="365">
        <f t="shared" si="26"/>
        <v>0</v>
      </c>
      <c r="AY60" s="5">
        <f>'t1'!AR60</f>
        <v>0</v>
      </c>
    </row>
    <row r="61" spans="1:51" ht="12.75" customHeight="1">
      <c r="A61" s="136" t="str">
        <f>'t1'!A61</f>
        <v>POSIZIONE ECONOMICA A3</v>
      </c>
      <c r="B61" s="157" t="str">
        <f>'t1'!B61</f>
        <v>027000</v>
      </c>
      <c r="C61" s="607">
        <f t="shared" si="3"/>
        <v>0</v>
      </c>
      <c r="D61" s="607">
        <f t="shared" si="4"/>
        <v>0</v>
      </c>
      <c r="E61" s="607">
        <f t="shared" si="5"/>
        <v>0</v>
      </c>
      <c r="F61" s="607">
        <f t="shared" si="6"/>
        <v>0</v>
      </c>
      <c r="G61" s="607">
        <f t="shared" si="7"/>
        <v>0</v>
      </c>
      <c r="H61" s="608">
        <f t="shared" si="8"/>
        <v>0</v>
      </c>
      <c r="I61" s="608">
        <f t="shared" si="9"/>
        <v>0</v>
      </c>
      <c r="J61" s="608">
        <f t="shared" si="10"/>
        <v>0</v>
      </c>
      <c r="K61" s="608">
        <f t="shared" si="11"/>
        <v>0</v>
      </c>
      <c r="L61" s="608">
        <f t="shared" si="12"/>
        <v>0</v>
      </c>
      <c r="M61" s="608">
        <f t="shared" si="13"/>
        <v>0</v>
      </c>
      <c r="N61" s="608">
        <f t="shared" si="14"/>
        <v>0</v>
      </c>
      <c r="O61" s="608">
        <f t="shared" si="15"/>
        <v>0</v>
      </c>
      <c r="P61" s="608">
        <f t="shared" si="16"/>
        <v>0</v>
      </c>
      <c r="Q61" s="608">
        <f t="shared" si="17"/>
        <v>0</v>
      </c>
      <c r="R61" s="608">
        <f t="shared" si="18"/>
        <v>0</v>
      </c>
      <c r="S61" s="608">
        <f t="shared" si="19"/>
        <v>0</v>
      </c>
      <c r="T61" s="608">
        <f t="shared" si="20"/>
        <v>0</v>
      </c>
      <c r="U61" s="608">
        <f t="shared" si="21"/>
        <v>0</v>
      </c>
      <c r="V61" s="608">
        <f t="shared" si="22"/>
        <v>0</v>
      </c>
      <c r="W61" s="608">
        <f t="shared" si="23"/>
        <v>0</v>
      </c>
      <c r="X61" s="608">
        <f t="shared" si="24"/>
        <v>0</v>
      </c>
      <c r="Y61" s="365">
        <f t="shared" si="25"/>
        <v>0</v>
      </c>
      <c r="Z61" s="5">
        <f>'t1'!M61</f>
        <v>0</v>
      </c>
      <c r="AB61" s="152"/>
      <c r="AC61" s="152"/>
      <c r="AD61" s="152"/>
      <c r="AE61" s="152"/>
      <c r="AF61" s="152"/>
      <c r="AG61" s="153"/>
      <c r="AH61" s="153"/>
      <c r="AI61" s="153"/>
      <c r="AJ61" s="153"/>
      <c r="AK61" s="153"/>
      <c r="AL61" s="153"/>
      <c r="AM61" s="153"/>
      <c r="AN61" s="153"/>
      <c r="AO61" s="153"/>
      <c r="AP61" s="153"/>
      <c r="AQ61" s="153"/>
      <c r="AR61" s="153"/>
      <c r="AS61" s="153"/>
      <c r="AT61" s="153"/>
      <c r="AU61" s="153"/>
      <c r="AV61" s="153"/>
      <c r="AW61" s="153"/>
      <c r="AX61" s="365">
        <f t="shared" si="26"/>
        <v>0</v>
      </c>
      <c r="AY61" s="5">
        <f>'t1'!AR61</f>
        <v>0</v>
      </c>
    </row>
    <row r="62" spans="1:51" ht="12.75" customHeight="1">
      <c r="A62" s="136" t="str">
        <f>'t1'!A62</f>
        <v>POSIZIONE ECONOMICA A2</v>
      </c>
      <c r="B62" s="157" t="str">
        <f>'t1'!B62</f>
        <v>025000</v>
      </c>
      <c r="C62" s="607">
        <f t="shared" si="3"/>
        <v>0</v>
      </c>
      <c r="D62" s="607">
        <f t="shared" si="4"/>
        <v>0</v>
      </c>
      <c r="E62" s="607">
        <f t="shared" si="5"/>
        <v>0</v>
      </c>
      <c r="F62" s="607">
        <f t="shared" si="6"/>
        <v>0</v>
      </c>
      <c r="G62" s="607">
        <f t="shared" si="7"/>
        <v>0</v>
      </c>
      <c r="H62" s="608">
        <f t="shared" si="8"/>
        <v>0</v>
      </c>
      <c r="I62" s="608">
        <f t="shared" si="9"/>
        <v>0</v>
      </c>
      <c r="J62" s="608">
        <f t="shared" si="10"/>
        <v>0</v>
      </c>
      <c r="K62" s="608">
        <f t="shared" si="11"/>
        <v>0</v>
      </c>
      <c r="L62" s="608">
        <f t="shared" si="12"/>
        <v>0</v>
      </c>
      <c r="M62" s="608">
        <f t="shared" si="13"/>
        <v>0</v>
      </c>
      <c r="N62" s="608">
        <f t="shared" si="14"/>
        <v>0</v>
      </c>
      <c r="O62" s="608">
        <f t="shared" si="15"/>
        <v>0</v>
      </c>
      <c r="P62" s="608">
        <f t="shared" si="16"/>
        <v>0</v>
      </c>
      <c r="Q62" s="608">
        <f t="shared" si="17"/>
        <v>0</v>
      </c>
      <c r="R62" s="608">
        <f t="shared" si="18"/>
        <v>0</v>
      </c>
      <c r="S62" s="608">
        <f t="shared" si="19"/>
        <v>0</v>
      </c>
      <c r="T62" s="608">
        <f t="shared" si="20"/>
        <v>0</v>
      </c>
      <c r="U62" s="608">
        <f t="shared" si="21"/>
        <v>0</v>
      </c>
      <c r="V62" s="608">
        <f t="shared" si="22"/>
        <v>0</v>
      </c>
      <c r="W62" s="608">
        <f t="shared" si="23"/>
        <v>0</v>
      </c>
      <c r="X62" s="608">
        <f t="shared" si="24"/>
        <v>0</v>
      </c>
      <c r="Y62" s="365">
        <f t="shared" si="25"/>
        <v>0</v>
      </c>
      <c r="Z62" s="5">
        <f>'t1'!M62</f>
        <v>0</v>
      </c>
      <c r="AB62" s="152"/>
      <c r="AC62" s="152"/>
      <c r="AD62" s="152"/>
      <c r="AE62" s="152"/>
      <c r="AF62" s="152"/>
      <c r="AG62" s="153"/>
      <c r="AH62" s="153"/>
      <c r="AI62" s="153"/>
      <c r="AJ62" s="153"/>
      <c r="AK62" s="153"/>
      <c r="AL62" s="153"/>
      <c r="AM62" s="153"/>
      <c r="AN62" s="153"/>
      <c r="AO62" s="153"/>
      <c r="AP62" s="153"/>
      <c r="AQ62" s="153"/>
      <c r="AR62" s="153"/>
      <c r="AS62" s="153"/>
      <c r="AT62" s="153"/>
      <c r="AU62" s="153"/>
      <c r="AV62" s="153"/>
      <c r="AW62" s="153"/>
      <c r="AX62" s="365">
        <f t="shared" si="26"/>
        <v>0</v>
      </c>
      <c r="AY62" s="5">
        <f>'t1'!AR62</f>
        <v>0</v>
      </c>
    </row>
    <row r="63" spans="1:51" ht="12.75" customHeight="1">
      <c r="A63" s="136" t="str">
        <f>'t1'!A63</f>
        <v>POSIZIONE ECONOMICA A1</v>
      </c>
      <c r="B63" s="157" t="str">
        <f>'t1'!B63</f>
        <v>023000</v>
      </c>
      <c r="C63" s="607">
        <f t="shared" si="3"/>
        <v>0</v>
      </c>
      <c r="D63" s="607">
        <f t="shared" si="4"/>
        <v>0</v>
      </c>
      <c r="E63" s="607">
        <f t="shared" si="5"/>
        <v>0</v>
      </c>
      <c r="F63" s="607">
        <f t="shared" si="6"/>
        <v>0</v>
      </c>
      <c r="G63" s="607">
        <f t="shared" si="7"/>
        <v>0</v>
      </c>
      <c r="H63" s="608">
        <f t="shared" si="8"/>
        <v>0</v>
      </c>
      <c r="I63" s="608">
        <f t="shared" si="9"/>
        <v>0</v>
      </c>
      <c r="J63" s="608">
        <f t="shared" si="10"/>
        <v>0</v>
      </c>
      <c r="K63" s="608">
        <f t="shared" si="11"/>
        <v>0</v>
      </c>
      <c r="L63" s="608">
        <f t="shared" si="12"/>
        <v>0</v>
      </c>
      <c r="M63" s="608">
        <f t="shared" si="13"/>
        <v>0</v>
      </c>
      <c r="N63" s="608">
        <f t="shared" si="14"/>
        <v>0</v>
      </c>
      <c r="O63" s="608">
        <f t="shared" si="15"/>
        <v>0</v>
      </c>
      <c r="P63" s="608">
        <f t="shared" si="16"/>
        <v>0</v>
      </c>
      <c r="Q63" s="608">
        <f t="shared" si="17"/>
        <v>0</v>
      </c>
      <c r="R63" s="608">
        <f t="shared" si="18"/>
        <v>0</v>
      </c>
      <c r="S63" s="608">
        <f t="shared" si="19"/>
        <v>0</v>
      </c>
      <c r="T63" s="608">
        <f t="shared" si="20"/>
        <v>0</v>
      </c>
      <c r="U63" s="608">
        <f t="shared" si="21"/>
        <v>0</v>
      </c>
      <c r="V63" s="608">
        <f t="shared" si="22"/>
        <v>0</v>
      </c>
      <c r="W63" s="608">
        <f t="shared" si="23"/>
        <v>0</v>
      </c>
      <c r="X63" s="608">
        <f t="shared" si="24"/>
        <v>0</v>
      </c>
      <c r="Y63" s="365">
        <f t="shared" si="25"/>
        <v>0</v>
      </c>
      <c r="Z63" s="5">
        <f>'t1'!M63</f>
        <v>0</v>
      </c>
      <c r="AB63" s="152"/>
      <c r="AC63" s="152"/>
      <c r="AD63" s="152"/>
      <c r="AE63" s="152"/>
      <c r="AF63" s="152"/>
      <c r="AG63" s="153"/>
      <c r="AH63" s="153"/>
      <c r="AI63" s="153"/>
      <c r="AJ63" s="153"/>
      <c r="AK63" s="153"/>
      <c r="AL63" s="153"/>
      <c r="AM63" s="153"/>
      <c r="AN63" s="153"/>
      <c r="AO63" s="153"/>
      <c r="AP63" s="153"/>
      <c r="AQ63" s="153"/>
      <c r="AR63" s="153"/>
      <c r="AS63" s="153"/>
      <c r="AT63" s="153"/>
      <c r="AU63" s="153"/>
      <c r="AV63" s="153"/>
      <c r="AW63" s="153"/>
      <c r="AX63" s="365">
        <f t="shared" si="26"/>
        <v>0</v>
      </c>
      <c r="AY63" s="5">
        <f>'t1'!AR63</f>
        <v>0</v>
      </c>
    </row>
    <row r="64" spans="1:51" ht="12.75" customHeight="1">
      <c r="A64" s="136" t="str">
        <f>'t1'!A64</f>
        <v>CONTRATTISTI</v>
      </c>
      <c r="B64" s="157" t="str">
        <f>'t1'!B64</f>
        <v>000061</v>
      </c>
      <c r="C64" s="607">
        <f t="shared" si="3"/>
        <v>0</v>
      </c>
      <c r="D64" s="607">
        <f t="shared" si="4"/>
        <v>0</v>
      </c>
      <c r="E64" s="607">
        <f t="shared" si="5"/>
        <v>0</v>
      </c>
      <c r="F64" s="607">
        <f t="shared" si="6"/>
        <v>0</v>
      </c>
      <c r="G64" s="607">
        <f t="shared" si="7"/>
        <v>0</v>
      </c>
      <c r="H64" s="608">
        <f t="shared" si="8"/>
        <v>0</v>
      </c>
      <c r="I64" s="608">
        <f t="shared" si="9"/>
        <v>0</v>
      </c>
      <c r="J64" s="608">
        <f t="shared" si="10"/>
        <v>0</v>
      </c>
      <c r="K64" s="608">
        <f t="shared" si="11"/>
        <v>0</v>
      </c>
      <c r="L64" s="608">
        <f t="shared" si="12"/>
        <v>0</v>
      </c>
      <c r="M64" s="608">
        <f t="shared" si="13"/>
        <v>0</v>
      </c>
      <c r="N64" s="608">
        <f t="shared" si="14"/>
        <v>0</v>
      </c>
      <c r="O64" s="608">
        <f t="shared" si="15"/>
        <v>0</v>
      </c>
      <c r="P64" s="608">
        <f t="shared" si="16"/>
        <v>0</v>
      </c>
      <c r="Q64" s="608">
        <f t="shared" si="17"/>
        <v>0</v>
      </c>
      <c r="R64" s="608">
        <f t="shared" si="18"/>
        <v>0</v>
      </c>
      <c r="S64" s="608">
        <f t="shared" si="19"/>
        <v>0</v>
      </c>
      <c r="T64" s="608">
        <f t="shared" si="20"/>
        <v>0</v>
      </c>
      <c r="U64" s="608">
        <f t="shared" si="21"/>
        <v>0</v>
      </c>
      <c r="V64" s="608">
        <f t="shared" si="22"/>
        <v>0</v>
      </c>
      <c r="W64" s="608">
        <f t="shared" si="23"/>
        <v>0</v>
      </c>
      <c r="X64" s="608">
        <f t="shared" si="24"/>
        <v>0</v>
      </c>
      <c r="Y64" s="365">
        <f t="shared" si="25"/>
        <v>0</v>
      </c>
      <c r="Z64" s="5">
        <f>'t1'!M64</f>
        <v>0</v>
      </c>
      <c r="AB64" s="152"/>
      <c r="AC64" s="152"/>
      <c r="AD64" s="152"/>
      <c r="AE64" s="152"/>
      <c r="AF64" s="152"/>
      <c r="AG64" s="153"/>
      <c r="AH64" s="153"/>
      <c r="AI64" s="153"/>
      <c r="AJ64" s="153"/>
      <c r="AK64" s="153"/>
      <c r="AL64" s="153"/>
      <c r="AM64" s="153"/>
      <c r="AN64" s="153"/>
      <c r="AO64" s="153"/>
      <c r="AP64" s="153"/>
      <c r="AQ64" s="153"/>
      <c r="AR64" s="153"/>
      <c r="AS64" s="153"/>
      <c r="AT64" s="153"/>
      <c r="AU64" s="153"/>
      <c r="AV64" s="153"/>
      <c r="AW64" s="153"/>
      <c r="AX64" s="365">
        <f t="shared" si="26"/>
        <v>0</v>
      </c>
      <c r="AY64" s="5">
        <f>'t1'!AR64</f>
        <v>0</v>
      </c>
    </row>
    <row r="65" spans="1:51" ht="12.75" customHeight="1" thickBot="1">
      <c r="A65" s="136" t="str">
        <f>'t1'!A65</f>
        <v>COLLABORATORE A TEMPO DETERMINATO - ART. 2 D.P. REG. N. 8/20</v>
      </c>
      <c r="B65" s="157" t="str">
        <f>'t1'!B65</f>
        <v>000096</v>
      </c>
      <c r="C65" s="607">
        <f t="shared" si="3"/>
        <v>0</v>
      </c>
      <c r="D65" s="607">
        <f t="shared" si="4"/>
        <v>0</v>
      </c>
      <c r="E65" s="607">
        <f t="shared" si="5"/>
        <v>0</v>
      </c>
      <c r="F65" s="607">
        <f t="shared" si="6"/>
        <v>0</v>
      </c>
      <c r="G65" s="607">
        <f t="shared" si="7"/>
        <v>0</v>
      </c>
      <c r="H65" s="608">
        <f t="shared" si="8"/>
        <v>0</v>
      </c>
      <c r="I65" s="608">
        <f t="shared" si="9"/>
        <v>0</v>
      </c>
      <c r="J65" s="608">
        <f t="shared" si="10"/>
        <v>0</v>
      </c>
      <c r="K65" s="608">
        <f t="shared" si="11"/>
        <v>0</v>
      </c>
      <c r="L65" s="608">
        <f t="shared" si="12"/>
        <v>0</v>
      </c>
      <c r="M65" s="608">
        <f t="shared" si="13"/>
        <v>0</v>
      </c>
      <c r="N65" s="608">
        <f t="shared" si="14"/>
        <v>0</v>
      </c>
      <c r="O65" s="608">
        <f t="shared" si="15"/>
        <v>0</v>
      </c>
      <c r="P65" s="608">
        <f t="shared" si="16"/>
        <v>0</v>
      </c>
      <c r="Q65" s="608">
        <f t="shared" si="17"/>
        <v>0</v>
      </c>
      <c r="R65" s="608">
        <f t="shared" si="18"/>
        <v>0</v>
      </c>
      <c r="S65" s="608">
        <f t="shared" si="19"/>
        <v>0</v>
      </c>
      <c r="T65" s="608">
        <f t="shared" si="20"/>
        <v>0</v>
      </c>
      <c r="U65" s="608">
        <f t="shared" si="21"/>
        <v>0</v>
      </c>
      <c r="V65" s="608">
        <f t="shared" si="22"/>
        <v>0</v>
      </c>
      <c r="W65" s="608">
        <f t="shared" si="23"/>
        <v>0</v>
      </c>
      <c r="X65" s="608">
        <f t="shared" si="24"/>
        <v>0</v>
      </c>
      <c r="Y65" s="365">
        <f t="shared" si="25"/>
        <v>0</v>
      </c>
      <c r="Z65" s="5">
        <f>'t1'!M65</f>
        <v>0</v>
      </c>
      <c r="AB65" s="152"/>
      <c r="AC65" s="152"/>
      <c r="AD65" s="152"/>
      <c r="AE65" s="152"/>
      <c r="AF65" s="152"/>
      <c r="AG65" s="153"/>
      <c r="AH65" s="153"/>
      <c r="AI65" s="153"/>
      <c r="AJ65" s="153"/>
      <c r="AK65" s="153"/>
      <c r="AL65" s="153"/>
      <c r="AM65" s="153"/>
      <c r="AN65" s="153"/>
      <c r="AO65" s="153"/>
      <c r="AP65" s="153"/>
      <c r="AQ65" s="153"/>
      <c r="AR65" s="153"/>
      <c r="AS65" s="153"/>
      <c r="AT65" s="153"/>
      <c r="AU65" s="153"/>
      <c r="AV65" s="153"/>
      <c r="AW65" s="153"/>
      <c r="AX65" s="365">
        <f t="shared" si="26"/>
        <v>0</v>
      </c>
      <c r="AY65" s="5">
        <f>'t1'!AR65</f>
        <v>0</v>
      </c>
    </row>
    <row r="66" spans="1:51" ht="15" customHeight="1" thickBot="1" thickTop="1">
      <c r="A66" s="142" t="s">
        <v>42</v>
      </c>
      <c r="B66" s="115"/>
      <c r="C66" s="364">
        <f aca="true" t="shared" si="27" ref="C66:Y66">SUM(C6:C65)</f>
        <v>11026</v>
      </c>
      <c r="D66" s="364">
        <f t="shared" si="27"/>
        <v>15182</v>
      </c>
      <c r="E66" s="364">
        <f t="shared" si="27"/>
        <v>0</v>
      </c>
      <c r="F66" s="364">
        <f t="shared" si="27"/>
        <v>811</v>
      </c>
      <c r="G66" s="364">
        <f t="shared" si="27"/>
        <v>0</v>
      </c>
      <c r="H66" s="364">
        <f t="shared" si="27"/>
        <v>0</v>
      </c>
      <c r="I66" s="364">
        <f t="shared" si="27"/>
        <v>19281</v>
      </c>
      <c r="J66" s="364">
        <f t="shared" si="27"/>
        <v>33045</v>
      </c>
      <c r="K66" s="364">
        <f t="shared" si="27"/>
        <v>0</v>
      </c>
      <c r="L66" s="364">
        <f t="shared" si="27"/>
        <v>0</v>
      </c>
      <c r="M66" s="364">
        <f t="shared" si="27"/>
        <v>0</v>
      </c>
      <c r="N66" s="364">
        <f t="shared" si="27"/>
        <v>0</v>
      </c>
      <c r="O66" s="364">
        <f t="shared" si="27"/>
        <v>0</v>
      </c>
      <c r="P66" s="364">
        <f t="shared" si="27"/>
        <v>465</v>
      </c>
      <c r="Q66" s="364">
        <f t="shared" si="27"/>
        <v>0</v>
      </c>
      <c r="R66" s="364">
        <f t="shared" si="27"/>
        <v>80774</v>
      </c>
      <c r="S66" s="364">
        <f>SUM(S6:S65)</f>
        <v>0</v>
      </c>
      <c r="T66" s="364">
        <f t="shared" si="27"/>
        <v>0</v>
      </c>
      <c r="U66" s="364">
        <f t="shared" si="27"/>
        <v>0</v>
      </c>
      <c r="V66" s="364">
        <f t="shared" si="27"/>
        <v>236</v>
      </c>
      <c r="W66" s="364">
        <f t="shared" si="27"/>
        <v>3806</v>
      </c>
      <c r="X66" s="364">
        <f t="shared" si="27"/>
        <v>5146</v>
      </c>
      <c r="Y66" s="364">
        <f t="shared" si="27"/>
        <v>169772</v>
      </c>
      <c r="Z66" s="5">
        <f>'t1'!M66</f>
        <v>0</v>
      </c>
      <c r="AB66" s="364">
        <f aca="true" t="shared" si="28" ref="AB66:AX66">SUM(AB6:AB65)</f>
        <v>11026</v>
      </c>
      <c r="AC66" s="364">
        <f t="shared" si="28"/>
        <v>15182</v>
      </c>
      <c r="AD66" s="364">
        <f t="shared" si="28"/>
        <v>0</v>
      </c>
      <c r="AE66" s="364">
        <f t="shared" si="28"/>
        <v>811</v>
      </c>
      <c r="AF66" s="364">
        <f t="shared" si="28"/>
        <v>0</v>
      </c>
      <c r="AG66" s="364">
        <f t="shared" si="28"/>
        <v>0</v>
      </c>
      <c r="AH66" s="364">
        <f t="shared" si="28"/>
        <v>19281</v>
      </c>
      <c r="AI66" s="364">
        <f t="shared" si="28"/>
        <v>33045</v>
      </c>
      <c r="AJ66" s="364">
        <f t="shared" si="28"/>
        <v>0</v>
      </c>
      <c r="AK66" s="364">
        <f t="shared" si="28"/>
        <v>0</v>
      </c>
      <c r="AL66" s="364">
        <f t="shared" si="28"/>
        <v>0</v>
      </c>
      <c r="AM66" s="364">
        <f t="shared" si="28"/>
        <v>0</v>
      </c>
      <c r="AN66" s="364">
        <f t="shared" si="28"/>
        <v>0</v>
      </c>
      <c r="AO66" s="364">
        <f t="shared" si="28"/>
        <v>465</v>
      </c>
      <c r="AP66" s="364">
        <f t="shared" si="28"/>
        <v>0</v>
      </c>
      <c r="AQ66" s="364">
        <f t="shared" si="28"/>
        <v>80774</v>
      </c>
      <c r="AR66" s="364">
        <f t="shared" si="28"/>
        <v>0</v>
      </c>
      <c r="AS66" s="364">
        <f t="shared" si="28"/>
        <v>0</v>
      </c>
      <c r="AT66" s="364">
        <f t="shared" si="28"/>
        <v>0</v>
      </c>
      <c r="AU66" s="364">
        <f t="shared" si="28"/>
        <v>236</v>
      </c>
      <c r="AV66" s="364">
        <f t="shared" si="28"/>
        <v>3806</v>
      </c>
      <c r="AW66" s="364">
        <f t="shared" si="28"/>
        <v>5146</v>
      </c>
      <c r="AX66" s="364">
        <f t="shared" si="28"/>
        <v>169772</v>
      </c>
      <c r="AY66" s="5">
        <f>'t1'!AR66</f>
        <v>0</v>
      </c>
    </row>
    <row r="67" spans="1:54" ht="11.25">
      <c r="A67" s="26" t="str">
        <f>'t1'!$A$67</f>
        <v>(a) personale a tempo indeterminato al quale viene applicato un contratto di lavoro di tipo privatistico (es.:tipografico,chimico,edile,metalmeccanico,portierato, ecc.)</v>
      </c>
      <c r="Y67" s="46"/>
      <c r="Z67" s="5" t="e">
        <f>'t1'!#REF!</f>
        <v>#REF!</v>
      </c>
      <c r="AA67" s="46"/>
      <c r="AX67" s="46"/>
      <c r="AY67" s="5" t="e">
        <f>'t1'!#REF!</f>
        <v>#REF!</v>
      </c>
      <c r="AZ67" s="46"/>
      <c r="BA67" s="46"/>
      <c r="BB67" s="46"/>
    </row>
    <row r="68" spans="1:54" ht="11.25">
      <c r="A68" s="5" t="s">
        <v>99</v>
      </c>
      <c r="B68" s="63"/>
      <c r="C68" s="61"/>
      <c r="D68" s="61"/>
      <c r="E68" s="61"/>
      <c r="F68" s="61"/>
      <c r="G68" s="61"/>
      <c r="H68" s="61"/>
      <c r="I68" s="61"/>
      <c r="J68" s="61"/>
      <c r="K68" s="61"/>
      <c r="L68" s="61"/>
      <c r="M68" s="61"/>
      <c r="N68" s="61"/>
      <c r="O68" s="61"/>
      <c r="P68" s="61"/>
      <c r="Q68" s="61"/>
      <c r="R68" s="61"/>
      <c r="S68" s="61"/>
      <c r="T68" s="61"/>
      <c r="U68" s="61"/>
      <c r="V68" s="61"/>
      <c r="W68" s="61"/>
      <c r="X68" s="61"/>
      <c r="Y68" s="61"/>
      <c r="Z68" s="5" t="e">
        <f>'t1'!#REF!</f>
        <v>#REF!</v>
      </c>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5" t="e">
        <f>'t1'!#REF!</f>
        <v>#REF!</v>
      </c>
      <c r="AZ68" s="61"/>
      <c r="BA68" s="61"/>
      <c r="BB68" s="61"/>
    </row>
    <row r="69" ht="11.25">
      <c r="A69" s="137"/>
    </row>
    <row r="70" ht="11.25">
      <c r="A70" s="137"/>
    </row>
    <row r="71" ht="11.25">
      <c r="A71" s="3"/>
    </row>
  </sheetData>
  <sheetProtection password="EA98" sheet="1" formatColumns="0" selectLockedCells="1"/>
  <conditionalFormatting sqref="A6:Y65 AB6:AX65">
    <cfRule type="expression" priority="2" dxfId="0" stopIfTrue="1">
      <formula>$Z6&gt;0</formula>
    </cfRule>
  </conditionalFormatting>
  <dataValidations count="1">
    <dataValidation type="whole" allowBlank="1" showInputMessage="1" showErrorMessage="1" errorTitle="ERRORE NEL DATO IMMESSO" error="INSERIRE SOLO NUMERI INTERI" sqref="AB6:AW65">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57" r:id="rId2"/>
  <colBreaks count="1" manualBreakCount="1">
    <brk id="50" max="60" man="1"/>
  </colBreaks>
  <drawing r:id="rId1"/>
</worksheet>
</file>

<file path=xl/worksheets/sheet2.xml><?xml version="1.0" encoding="utf-8"?>
<worksheet xmlns="http://schemas.openxmlformats.org/spreadsheetml/2006/main" xmlns:r="http://schemas.openxmlformats.org/officeDocument/2006/relationships">
  <sheetPr codeName="Foglio8"/>
  <dimension ref="A1:AK70"/>
  <sheetViews>
    <sheetView showGridLines="0" zoomScalePageLayoutView="0" workbookViewId="0" topLeftCell="A1">
      <pane xSplit="2" ySplit="5" topLeftCell="AA28" activePane="bottomRight" state="frozen"/>
      <selection pane="topLeft" activeCell="D18" sqref="D18"/>
      <selection pane="topRight" activeCell="D18" sqref="D18"/>
      <selection pane="bottomLeft" activeCell="D18" sqref="D18"/>
      <selection pane="bottomRight" activeCell="AB37" sqref="AB37"/>
    </sheetView>
  </sheetViews>
  <sheetFormatPr defaultColWidth="9.33203125" defaultRowHeight="10.5"/>
  <cols>
    <col min="1" max="1" width="56.83203125" style="5" customWidth="1"/>
    <col min="2" max="2" width="9.66015625" style="7" customWidth="1"/>
    <col min="3" max="12" width="12.83203125" style="5" hidden="1" customWidth="1"/>
    <col min="13" max="13" width="9.33203125" style="580" hidden="1" customWidth="1"/>
    <col min="14" max="14" width="11.66015625" style="615" hidden="1" customWidth="1"/>
    <col min="15" max="26" width="9.33203125" style="5" hidden="1" customWidth="1"/>
    <col min="27" max="36" width="12.83203125" style="5" customWidth="1"/>
    <col min="37" max="37" width="0" style="580" hidden="1" customWidth="1"/>
    <col min="38" max="16384" width="9.33203125" style="5" customWidth="1"/>
  </cols>
  <sheetData>
    <row r="1" spans="1:36" ht="24.75" customHeight="1" thickBot="1">
      <c r="A1" s="595" t="str">
        <f>"REGIONE SICILIA"&amp;" - anno "&amp;$L$1</f>
        <v>REGIONE SICILIA - anno 2019</v>
      </c>
      <c r="B1" s="595"/>
      <c r="C1" s="595"/>
      <c r="D1" s="595"/>
      <c r="E1" s="595"/>
      <c r="F1" s="595"/>
      <c r="G1" s="595"/>
      <c r="H1" s="595"/>
      <c r="I1" s="595"/>
      <c r="J1" s="595"/>
      <c r="K1" s="274"/>
      <c r="L1" s="544">
        <v>2019</v>
      </c>
      <c r="AI1" s="274"/>
      <c r="AJ1" s="544"/>
    </row>
    <row r="2" spans="1:36" ht="30" customHeight="1" thickBot="1">
      <c r="A2" s="306"/>
      <c r="B2" s="307"/>
      <c r="C2" s="275"/>
      <c r="D2" s="275"/>
      <c r="E2" s="275"/>
      <c r="F2" s="275"/>
      <c r="G2" s="694"/>
      <c r="H2" s="695"/>
      <c r="I2" s="695"/>
      <c r="J2" s="695"/>
      <c r="K2" s="695"/>
      <c r="L2" s="696"/>
      <c r="AA2" s="275"/>
      <c r="AB2" s="275"/>
      <c r="AC2" s="275"/>
      <c r="AD2" s="275"/>
      <c r="AE2" s="685"/>
      <c r="AF2" s="685"/>
      <c r="AG2" s="685"/>
      <c r="AH2" s="685"/>
      <c r="AI2" s="685"/>
      <c r="AJ2" s="685"/>
    </row>
    <row r="3" spans="1:36" ht="15" customHeight="1" thickBot="1">
      <c r="A3" s="277"/>
      <c r="B3" s="278"/>
      <c r="C3" s="689" t="s">
        <v>38</v>
      </c>
      <c r="D3" s="689"/>
      <c r="E3" s="689"/>
      <c r="F3" s="689"/>
      <c r="G3" s="690"/>
      <c r="H3" s="690"/>
      <c r="I3" s="690"/>
      <c r="J3" s="690"/>
      <c r="K3" s="690"/>
      <c r="L3" s="691"/>
      <c r="AA3" s="686" t="s">
        <v>38</v>
      </c>
      <c r="AB3" s="687"/>
      <c r="AC3" s="687"/>
      <c r="AD3" s="687"/>
      <c r="AE3" s="687"/>
      <c r="AF3" s="687"/>
      <c r="AG3" s="687"/>
      <c r="AH3" s="687"/>
      <c r="AI3" s="687"/>
      <c r="AJ3" s="688"/>
    </row>
    <row r="4" spans="1:36" ht="23.25" thickTop="1">
      <c r="A4" s="576" t="s">
        <v>81</v>
      </c>
      <c r="B4" s="692" t="s">
        <v>39</v>
      </c>
      <c r="C4" s="23" t="str">
        <f>"Totale dipendenti al 31/12/"&amp;L1-1&amp;" (*)"</f>
        <v>Totale dipendenti al 31/12/2018 (*)</v>
      </c>
      <c r="D4" s="22"/>
      <c r="E4" s="21" t="s">
        <v>43</v>
      </c>
      <c r="F4" s="22"/>
      <c r="G4" s="23" t="s">
        <v>73</v>
      </c>
      <c r="H4" s="22"/>
      <c r="I4" s="23" t="s">
        <v>74</v>
      </c>
      <c r="J4" s="22"/>
      <c r="K4" s="23" t="str">
        <f>"Totale dipendenti al 31/12/"&amp;L1&amp;" (**)"</f>
        <v>Totale dipendenti al 31/12/2019 (**)</v>
      </c>
      <c r="L4" s="230"/>
      <c r="AA4" s="628" t="str">
        <f>"Totale dipendenti al 31/12/"&amp;L1-1&amp;" (*)"</f>
        <v>Totale dipendenti al 31/12/2018 (*)</v>
      </c>
      <c r="AB4" s="629"/>
      <c r="AC4" s="630" t="s">
        <v>43</v>
      </c>
      <c r="AD4" s="629"/>
      <c r="AE4" s="628" t="s">
        <v>73</v>
      </c>
      <c r="AF4" s="629"/>
      <c r="AG4" s="628" t="s">
        <v>74</v>
      </c>
      <c r="AH4" s="629"/>
      <c r="AI4" s="628" t="str">
        <f>"Totale dipendenti al 31/12/"&amp;L1&amp;" (**)"</f>
        <v>Totale dipendenti al 31/12/2019 (**)</v>
      </c>
      <c r="AJ4" s="230"/>
    </row>
    <row r="5" spans="1:36" ht="12" thickBot="1">
      <c r="A5" s="582" t="s">
        <v>365</v>
      </c>
      <c r="B5" s="693"/>
      <c r="C5" s="182" t="s">
        <v>40</v>
      </c>
      <c r="D5" s="183" t="s">
        <v>41</v>
      </c>
      <c r="E5" s="182" t="s">
        <v>40</v>
      </c>
      <c r="F5" s="183" t="s">
        <v>41</v>
      </c>
      <c r="G5" s="182" t="s">
        <v>40</v>
      </c>
      <c r="H5" s="183" t="s">
        <v>41</v>
      </c>
      <c r="I5" s="182" t="s">
        <v>40</v>
      </c>
      <c r="J5" s="183" t="s">
        <v>41</v>
      </c>
      <c r="K5" s="182" t="s">
        <v>40</v>
      </c>
      <c r="L5" s="231" t="s">
        <v>41</v>
      </c>
      <c r="AA5" s="182" t="s">
        <v>40</v>
      </c>
      <c r="AB5" s="183" t="s">
        <v>41</v>
      </c>
      <c r="AC5" s="182" t="s">
        <v>40</v>
      </c>
      <c r="AD5" s="183" t="s">
        <v>41</v>
      </c>
      <c r="AE5" s="182" t="s">
        <v>40</v>
      </c>
      <c r="AF5" s="183" t="s">
        <v>41</v>
      </c>
      <c r="AG5" s="182" t="s">
        <v>40</v>
      </c>
      <c r="AH5" s="183" t="s">
        <v>41</v>
      </c>
      <c r="AI5" s="182" t="s">
        <v>40</v>
      </c>
      <c r="AJ5" s="231" t="s">
        <v>41</v>
      </c>
    </row>
    <row r="6" spans="1:37" ht="12.75" customHeight="1" thickTop="1">
      <c r="A6" s="136" t="s">
        <v>215</v>
      </c>
      <c r="B6" s="271" t="s">
        <v>161</v>
      </c>
      <c r="C6" s="591">
        <f>ROUND(AA6,0)</f>
        <v>0</v>
      </c>
      <c r="D6" s="592">
        <f aca="true" t="shared" si="0" ref="D6:D13">ROUND(AB6,0)</f>
        <v>0</v>
      </c>
      <c r="E6" s="593">
        <f aca="true" t="shared" si="1" ref="E6:E13">ROUND(AC6,0)</f>
        <v>1</v>
      </c>
      <c r="F6" s="594">
        <f aca="true" t="shared" si="2" ref="F6:F13">ROUND(AD6,0)</f>
        <v>0</v>
      </c>
      <c r="G6" s="593">
        <f aca="true" t="shared" si="3" ref="G6:G13">ROUND(AE6,0)</f>
        <v>0</v>
      </c>
      <c r="H6" s="594">
        <f aca="true" t="shared" si="4" ref="H6:H13">ROUND(AF6,0)</f>
        <v>0</v>
      </c>
      <c r="I6" s="593">
        <f aca="true" t="shared" si="5" ref="I6:I13">ROUND(AG6,0)</f>
        <v>0</v>
      </c>
      <c r="J6" s="594">
        <f aca="true" t="shared" si="6" ref="J6:J13">ROUND(AH6,0)</f>
        <v>0</v>
      </c>
      <c r="K6" s="317">
        <f>E6+G6+I6</f>
        <v>1</v>
      </c>
      <c r="L6" s="318">
        <f>F6+H6+J6</f>
        <v>0</v>
      </c>
      <c r="M6" s="581">
        <f>K6+L6</f>
        <v>1</v>
      </c>
      <c r="N6" s="616" t="s">
        <v>402</v>
      </c>
      <c r="AA6" s="247"/>
      <c r="AB6" s="248"/>
      <c r="AC6" s="246">
        <v>1</v>
      </c>
      <c r="AD6" s="190"/>
      <c r="AE6" s="246"/>
      <c r="AF6" s="190"/>
      <c r="AG6" s="246"/>
      <c r="AH6" s="190"/>
      <c r="AI6" s="317">
        <f>AC6+AE6+AG6</f>
        <v>1</v>
      </c>
      <c r="AJ6" s="318">
        <f>AD6+AF6+AH6</f>
        <v>0</v>
      </c>
      <c r="AK6" s="581">
        <f>AI6+AJ6</f>
        <v>1</v>
      </c>
    </row>
    <row r="7" spans="1:37" ht="12.75" customHeight="1">
      <c r="A7" s="136" t="s">
        <v>195</v>
      </c>
      <c r="B7" s="272" t="s">
        <v>162</v>
      </c>
      <c r="C7" s="591">
        <f aca="true" t="shared" si="7" ref="C7:C13">ROUND(AA7,0)</f>
        <v>0</v>
      </c>
      <c r="D7" s="592">
        <f t="shared" si="0"/>
        <v>0</v>
      </c>
      <c r="E7" s="593">
        <f t="shared" si="1"/>
        <v>0</v>
      </c>
      <c r="F7" s="594">
        <f t="shared" si="2"/>
        <v>0</v>
      </c>
      <c r="G7" s="593">
        <f t="shared" si="3"/>
        <v>0</v>
      </c>
      <c r="H7" s="594">
        <f t="shared" si="4"/>
        <v>0</v>
      </c>
      <c r="I7" s="593">
        <f t="shared" si="5"/>
        <v>0</v>
      </c>
      <c r="J7" s="594">
        <f t="shared" si="6"/>
        <v>0</v>
      </c>
      <c r="K7" s="317">
        <f aca="true" t="shared" si="8" ref="K7:K13">E7+G7+I7</f>
        <v>0</v>
      </c>
      <c r="L7" s="318">
        <f aca="true" t="shared" si="9" ref="L7:L13">F7+H7+J7</f>
        <v>0</v>
      </c>
      <c r="M7" s="581">
        <f aca="true" t="shared" si="10" ref="M7:M13">K7+L7</f>
        <v>0</v>
      </c>
      <c r="N7" s="616" t="s">
        <v>402</v>
      </c>
      <c r="AA7" s="247"/>
      <c r="AB7" s="248"/>
      <c r="AC7" s="246"/>
      <c r="AD7" s="190"/>
      <c r="AE7" s="246"/>
      <c r="AF7" s="190"/>
      <c r="AG7" s="246"/>
      <c r="AH7" s="190"/>
      <c r="AI7" s="317">
        <f>AC7+AE7+AG7</f>
        <v>0</v>
      </c>
      <c r="AJ7" s="318">
        <f>AD7+AF7+AH7</f>
        <v>0</v>
      </c>
      <c r="AK7" s="581">
        <f aca="true" t="shared" si="11" ref="AK7:AK65">AI7+AJ7</f>
        <v>0</v>
      </c>
    </row>
    <row r="8" spans="1:37" ht="12.75" customHeight="1">
      <c r="A8" s="136" t="s">
        <v>267</v>
      </c>
      <c r="B8" s="272" t="s">
        <v>163</v>
      </c>
      <c r="C8" s="591">
        <f t="shared" si="7"/>
        <v>0</v>
      </c>
      <c r="D8" s="592">
        <f t="shared" si="0"/>
        <v>0</v>
      </c>
      <c r="E8" s="593">
        <f t="shared" si="1"/>
        <v>0</v>
      </c>
      <c r="F8" s="594">
        <f t="shared" si="2"/>
        <v>0</v>
      </c>
      <c r="G8" s="593">
        <f t="shared" si="3"/>
        <v>0</v>
      </c>
      <c r="H8" s="594">
        <f t="shared" si="4"/>
        <v>0</v>
      </c>
      <c r="I8" s="593">
        <f t="shared" si="5"/>
        <v>0</v>
      </c>
      <c r="J8" s="594">
        <f t="shared" si="6"/>
        <v>0</v>
      </c>
      <c r="K8" s="317">
        <f t="shared" si="8"/>
        <v>0</v>
      </c>
      <c r="L8" s="318">
        <f t="shared" si="9"/>
        <v>0</v>
      </c>
      <c r="M8" s="581">
        <f t="shared" si="10"/>
        <v>0</v>
      </c>
      <c r="N8" s="616" t="s">
        <v>402</v>
      </c>
      <c r="AA8" s="247"/>
      <c r="AB8" s="248"/>
      <c r="AC8" s="246"/>
      <c r="AD8" s="190"/>
      <c r="AE8" s="246"/>
      <c r="AF8" s="190"/>
      <c r="AG8" s="246"/>
      <c r="AH8" s="190"/>
      <c r="AI8" s="317">
        <f aca="true" t="shared" si="12" ref="AI8:AI13">AC8+AE8+AG8</f>
        <v>0</v>
      </c>
      <c r="AJ8" s="318">
        <f aca="true" t="shared" si="13" ref="AJ8:AJ13">AD8+AF8+AH8</f>
        <v>0</v>
      </c>
      <c r="AK8" s="581">
        <f t="shared" si="11"/>
        <v>0</v>
      </c>
    </row>
    <row r="9" spans="1:37" ht="12.75" customHeight="1">
      <c r="A9" s="136" t="s">
        <v>268</v>
      </c>
      <c r="B9" s="272" t="s">
        <v>164</v>
      </c>
      <c r="C9" s="591">
        <f t="shared" si="7"/>
        <v>0</v>
      </c>
      <c r="D9" s="592">
        <f t="shared" si="0"/>
        <v>0</v>
      </c>
      <c r="E9" s="593">
        <f t="shared" si="1"/>
        <v>0</v>
      </c>
      <c r="F9" s="594">
        <f t="shared" si="2"/>
        <v>0</v>
      </c>
      <c r="G9" s="593">
        <f t="shared" si="3"/>
        <v>0</v>
      </c>
      <c r="H9" s="594">
        <f t="shared" si="4"/>
        <v>0</v>
      </c>
      <c r="I9" s="593">
        <f t="shared" si="5"/>
        <v>0</v>
      </c>
      <c r="J9" s="594">
        <f t="shared" si="6"/>
        <v>0</v>
      </c>
      <c r="K9" s="317">
        <f t="shared" si="8"/>
        <v>0</v>
      </c>
      <c r="L9" s="318">
        <f t="shared" si="9"/>
        <v>0</v>
      </c>
      <c r="M9" s="581">
        <f t="shared" si="10"/>
        <v>0</v>
      </c>
      <c r="N9" s="616" t="s">
        <v>402</v>
      </c>
      <c r="AA9" s="247"/>
      <c r="AB9" s="248"/>
      <c r="AC9" s="246"/>
      <c r="AD9" s="190"/>
      <c r="AE9" s="246"/>
      <c r="AF9" s="190"/>
      <c r="AG9" s="246"/>
      <c r="AH9" s="190"/>
      <c r="AI9" s="317">
        <f t="shared" si="12"/>
        <v>0</v>
      </c>
      <c r="AJ9" s="318">
        <f t="shared" si="13"/>
        <v>0</v>
      </c>
      <c r="AK9" s="581">
        <f t="shared" si="11"/>
        <v>0</v>
      </c>
    </row>
    <row r="10" spans="1:37" ht="12.75" customHeight="1">
      <c r="A10" s="136" t="s">
        <v>269</v>
      </c>
      <c r="B10" s="272" t="s">
        <v>270</v>
      </c>
      <c r="C10" s="591">
        <f t="shared" si="7"/>
        <v>0</v>
      </c>
      <c r="D10" s="592">
        <f t="shared" si="0"/>
        <v>0</v>
      </c>
      <c r="E10" s="593">
        <f t="shared" si="1"/>
        <v>0</v>
      </c>
      <c r="F10" s="594">
        <f t="shared" si="2"/>
        <v>0</v>
      </c>
      <c r="G10" s="593">
        <f t="shared" si="3"/>
        <v>0</v>
      </c>
      <c r="H10" s="594">
        <f t="shared" si="4"/>
        <v>0</v>
      </c>
      <c r="I10" s="593">
        <f t="shared" si="5"/>
        <v>0</v>
      </c>
      <c r="J10" s="594">
        <f t="shared" si="6"/>
        <v>0</v>
      </c>
      <c r="K10" s="317">
        <f t="shared" si="8"/>
        <v>0</v>
      </c>
      <c r="L10" s="318">
        <f t="shared" si="9"/>
        <v>0</v>
      </c>
      <c r="M10" s="581">
        <f t="shared" si="10"/>
        <v>0</v>
      </c>
      <c r="N10" s="616" t="s">
        <v>170</v>
      </c>
      <c r="AA10" s="247"/>
      <c r="AB10" s="248"/>
      <c r="AC10" s="246"/>
      <c r="AD10" s="190"/>
      <c r="AE10" s="246"/>
      <c r="AF10" s="190"/>
      <c r="AG10" s="246"/>
      <c r="AH10" s="190"/>
      <c r="AI10" s="317">
        <f t="shared" si="12"/>
        <v>0</v>
      </c>
      <c r="AJ10" s="318">
        <f t="shared" si="13"/>
        <v>0</v>
      </c>
      <c r="AK10" s="581">
        <f t="shared" si="11"/>
        <v>0</v>
      </c>
    </row>
    <row r="11" spans="1:37" ht="12.75" customHeight="1">
      <c r="A11" s="136" t="s">
        <v>271</v>
      </c>
      <c r="B11" s="272" t="s">
        <v>272</v>
      </c>
      <c r="C11" s="591">
        <f t="shared" si="7"/>
        <v>0</v>
      </c>
      <c r="D11" s="592">
        <f t="shared" si="0"/>
        <v>0</v>
      </c>
      <c r="E11" s="593">
        <f t="shared" si="1"/>
        <v>0</v>
      </c>
      <c r="F11" s="594">
        <f t="shared" si="2"/>
        <v>0</v>
      </c>
      <c r="G11" s="593">
        <f t="shared" si="3"/>
        <v>0</v>
      </c>
      <c r="H11" s="594">
        <f t="shared" si="4"/>
        <v>0</v>
      </c>
      <c r="I11" s="593">
        <f t="shared" si="5"/>
        <v>0</v>
      </c>
      <c r="J11" s="594">
        <f t="shared" si="6"/>
        <v>0</v>
      </c>
      <c r="K11" s="317">
        <f t="shared" si="8"/>
        <v>0</v>
      </c>
      <c r="L11" s="318">
        <f t="shared" si="9"/>
        <v>0</v>
      </c>
      <c r="M11" s="581">
        <f t="shared" si="10"/>
        <v>0</v>
      </c>
      <c r="N11" s="616" t="s">
        <v>170</v>
      </c>
      <c r="AA11" s="247"/>
      <c r="AB11" s="248"/>
      <c r="AC11" s="246"/>
      <c r="AD11" s="190"/>
      <c r="AE11" s="246"/>
      <c r="AF11" s="190"/>
      <c r="AG11" s="246"/>
      <c r="AH11" s="190"/>
      <c r="AI11" s="317">
        <f t="shared" si="12"/>
        <v>0</v>
      </c>
      <c r="AJ11" s="318">
        <f t="shared" si="13"/>
        <v>0</v>
      </c>
      <c r="AK11" s="581">
        <f t="shared" si="11"/>
        <v>0</v>
      </c>
    </row>
    <row r="12" spans="1:37" ht="12.75" customHeight="1">
      <c r="A12" s="136" t="s">
        <v>273</v>
      </c>
      <c r="B12" s="272" t="s">
        <v>274</v>
      </c>
      <c r="C12" s="591">
        <f t="shared" si="7"/>
        <v>0</v>
      </c>
      <c r="D12" s="592">
        <f t="shared" si="0"/>
        <v>0</v>
      </c>
      <c r="E12" s="593">
        <f t="shared" si="1"/>
        <v>0</v>
      </c>
      <c r="F12" s="594">
        <f t="shared" si="2"/>
        <v>0</v>
      </c>
      <c r="G12" s="593">
        <f t="shared" si="3"/>
        <v>0</v>
      </c>
      <c r="H12" s="594">
        <f t="shared" si="4"/>
        <v>0</v>
      </c>
      <c r="I12" s="593">
        <f t="shared" si="5"/>
        <v>0</v>
      </c>
      <c r="J12" s="594">
        <f t="shared" si="6"/>
        <v>0</v>
      </c>
      <c r="K12" s="317">
        <f t="shared" si="8"/>
        <v>0</v>
      </c>
      <c r="L12" s="318">
        <f t="shared" si="9"/>
        <v>0</v>
      </c>
      <c r="M12" s="581">
        <f t="shared" si="10"/>
        <v>0</v>
      </c>
      <c r="N12" s="616" t="s">
        <v>170</v>
      </c>
      <c r="AA12" s="247"/>
      <c r="AB12" s="248"/>
      <c r="AC12" s="246"/>
      <c r="AD12" s="190"/>
      <c r="AE12" s="246"/>
      <c r="AF12" s="190"/>
      <c r="AG12" s="246"/>
      <c r="AH12" s="190"/>
      <c r="AI12" s="317">
        <f t="shared" si="12"/>
        <v>0</v>
      </c>
      <c r="AJ12" s="318">
        <f t="shared" si="13"/>
        <v>0</v>
      </c>
      <c r="AK12" s="581">
        <f t="shared" si="11"/>
        <v>0</v>
      </c>
    </row>
    <row r="13" spans="1:37" ht="12.75" customHeight="1">
      <c r="A13" s="136" t="s">
        <v>275</v>
      </c>
      <c r="B13" s="272" t="s">
        <v>276</v>
      </c>
      <c r="C13" s="591">
        <f t="shared" si="7"/>
        <v>0</v>
      </c>
      <c r="D13" s="592">
        <f t="shared" si="0"/>
        <v>0</v>
      </c>
      <c r="E13" s="593">
        <f t="shared" si="1"/>
        <v>0</v>
      </c>
      <c r="F13" s="594">
        <f t="shared" si="2"/>
        <v>0</v>
      </c>
      <c r="G13" s="593">
        <f t="shared" si="3"/>
        <v>0</v>
      </c>
      <c r="H13" s="594">
        <f t="shared" si="4"/>
        <v>0</v>
      </c>
      <c r="I13" s="593">
        <f t="shared" si="5"/>
        <v>0</v>
      </c>
      <c r="J13" s="594">
        <f t="shared" si="6"/>
        <v>0</v>
      </c>
      <c r="K13" s="317">
        <f t="shared" si="8"/>
        <v>0</v>
      </c>
      <c r="L13" s="318">
        <f t="shared" si="9"/>
        <v>0</v>
      </c>
      <c r="M13" s="581">
        <f t="shared" si="10"/>
        <v>0</v>
      </c>
      <c r="N13" s="616" t="s">
        <v>170</v>
      </c>
      <c r="AA13" s="247"/>
      <c r="AB13" s="248"/>
      <c r="AC13" s="246"/>
      <c r="AD13" s="190"/>
      <c r="AE13" s="246"/>
      <c r="AF13" s="190"/>
      <c r="AG13" s="246"/>
      <c r="AH13" s="190"/>
      <c r="AI13" s="317">
        <f t="shared" si="12"/>
        <v>0</v>
      </c>
      <c r="AJ13" s="318">
        <f t="shared" si="13"/>
        <v>0</v>
      </c>
      <c r="AK13" s="581">
        <f t="shared" si="11"/>
        <v>0</v>
      </c>
    </row>
    <row r="14" spans="1:37" ht="12.75" customHeight="1">
      <c r="A14" s="136" t="s">
        <v>419</v>
      </c>
      <c r="B14" s="272" t="s">
        <v>420</v>
      </c>
      <c r="C14" s="591">
        <f aca="true" t="shared" si="14" ref="C14:C29">ROUND(AA14,0)</f>
        <v>0</v>
      </c>
      <c r="D14" s="592">
        <f aca="true" t="shared" si="15" ref="D14:D29">ROUND(AB14,0)</f>
        <v>0</v>
      </c>
      <c r="E14" s="593">
        <f aca="true" t="shared" si="16" ref="E14:E29">ROUND(AC14,0)</f>
        <v>2</v>
      </c>
      <c r="F14" s="594">
        <f aca="true" t="shared" si="17" ref="F14:F29">ROUND(AD14,0)</f>
        <v>1</v>
      </c>
      <c r="G14" s="593">
        <f aca="true" t="shared" si="18" ref="G14:G29">ROUND(AE14,0)</f>
        <v>0</v>
      </c>
      <c r="H14" s="594">
        <f aca="true" t="shared" si="19" ref="H14:H29">ROUND(AF14,0)</f>
        <v>0</v>
      </c>
      <c r="I14" s="593">
        <f aca="true" t="shared" si="20" ref="I14:I29">ROUND(AG14,0)</f>
        <v>0</v>
      </c>
      <c r="J14" s="594">
        <f aca="true" t="shared" si="21" ref="J14:J29">ROUND(AH14,0)</f>
        <v>0</v>
      </c>
      <c r="K14" s="317">
        <f aca="true" t="shared" si="22" ref="K14:K29">E14+G14+I14</f>
        <v>2</v>
      </c>
      <c r="L14" s="318">
        <f aca="true" t="shared" si="23" ref="L14:L29">F14+H14+J14</f>
        <v>1</v>
      </c>
      <c r="M14" s="581">
        <f aca="true" t="shared" si="24" ref="M14:M29">K14+L14</f>
        <v>3</v>
      </c>
      <c r="N14" s="616" t="s">
        <v>150</v>
      </c>
      <c r="AA14" s="247"/>
      <c r="AB14" s="248"/>
      <c r="AC14" s="246">
        <v>2</v>
      </c>
      <c r="AD14" s="190">
        <v>1</v>
      </c>
      <c r="AE14" s="246"/>
      <c r="AF14" s="190"/>
      <c r="AG14" s="246"/>
      <c r="AH14" s="190"/>
      <c r="AI14" s="317">
        <f aca="true" t="shared" si="25" ref="AI14:AI65">AC14+AE14+AG14</f>
        <v>2</v>
      </c>
      <c r="AJ14" s="318">
        <f aca="true" t="shared" si="26" ref="AJ14:AJ65">AD14+AF14+AH14</f>
        <v>1</v>
      </c>
      <c r="AK14" s="581"/>
    </row>
    <row r="15" spans="1:37" ht="12.75" customHeight="1">
      <c r="A15" s="136" t="s">
        <v>277</v>
      </c>
      <c r="B15" s="272" t="s">
        <v>128</v>
      </c>
      <c r="C15" s="591">
        <f t="shared" si="14"/>
        <v>4</v>
      </c>
      <c r="D15" s="592">
        <f t="shared" si="15"/>
        <v>3</v>
      </c>
      <c r="E15" s="593">
        <f t="shared" si="16"/>
        <v>2</v>
      </c>
      <c r="F15" s="594">
        <f t="shared" si="17"/>
        <v>1</v>
      </c>
      <c r="G15" s="593">
        <f t="shared" si="18"/>
        <v>0</v>
      </c>
      <c r="H15" s="594">
        <f t="shared" si="19"/>
        <v>0</v>
      </c>
      <c r="I15" s="593">
        <f t="shared" si="20"/>
        <v>0</v>
      </c>
      <c r="J15" s="594">
        <f t="shared" si="21"/>
        <v>0</v>
      </c>
      <c r="K15" s="317">
        <f t="shared" si="22"/>
        <v>2</v>
      </c>
      <c r="L15" s="318">
        <f t="shared" si="23"/>
        <v>1</v>
      </c>
      <c r="M15" s="581">
        <f t="shared" si="24"/>
        <v>3</v>
      </c>
      <c r="N15" s="616" t="s">
        <v>150</v>
      </c>
      <c r="AA15" s="247">
        <v>4</v>
      </c>
      <c r="AB15" s="248">
        <v>3</v>
      </c>
      <c r="AC15" s="246">
        <v>2</v>
      </c>
      <c r="AD15" s="190">
        <v>1</v>
      </c>
      <c r="AE15" s="246"/>
      <c r="AF15" s="190"/>
      <c r="AG15" s="246"/>
      <c r="AH15" s="190"/>
      <c r="AI15" s="317">
        <f t="shared" si="25"/>
        <v>2</v>
      </c>
      <c r="AJ15" s="318">
        <f t="shared" si="26"/>
        <v>1</v>
      </c>
      <c r="AK15" s="581">
        <f t="shared" si="11"/>
        <v>3</v>
      </c>
    </row>
    <row r="16" spans="1:37" ht="12.75" customHeight="1">
      <c r="A16" s="136" t="s">
        <v>278</v>
      </c>
      <c r="B16" s="571" t="s">
        <v>279</v>
      </c>
      <c r="C16" s="591">
        <f t="shared" si="14"/>
        <v>0</v>
      </c>
      <c r="D16" s="592">
        <f t="shared" si="15"/>
        <v>0</v>
      </c>
      <c r="E16" s="593">
        <f t="shared" si="16"/>
        <v>0</v>
      </c>
      <c r="F16" s="594">
        <f t="shared" si="17"/>
        <v>0</v>
      </c>
      <c r="G16" s="593">
        <f t="shared" si="18"/>
        <v>0</v>
      </c>
      <c r="H16" s="594">
        <f t="shared" si="19"/>
        <v>0</v>
      </c>
      <c r="I16" s="593">
        <f t="shared" si="20"/>
        <v>0</v>
      </c>
      <c r="J16" s="594">
        <f t="shared" si="21"/>
        <v>0</v>
      </c>
      <c r="K16" s="317">
        <f t="shared" si="22"/>
        <v>0</v>
      </c>
      <c r="L16" s="318">
        <f t="shared" si="23"/>
        <v>0</v>
      </c>
      <c r="M16" s="581">
        <f t="shared" si="24"/>
        <v>0</v>
      </c>
      <c r="N16" s="616" t="s">
        <v>150</v>
      </c>
      <c r="AA16" s="247"/>
      <c r="AB16" s="248"/>
      <c r="AC16" s="246"/>
      <c r="AD16" s="190"/>
      <c r="AE16" s="246"/>
      <c r="AF16" s="190"/>
      <c r="AG16" s="246"/>
      <c r="AH16" s="190"/>
      <c r="AI16" s="317">
        <f t="shared" si="25"/>
        <v>0</v>
      </c>
      <c r="AJ16" s="318">
        <f t="shared" si="26"/>
        <v>0</v>
      </c>
      <c r="AK16" s="581">
        <f t="shared" si="11"/>
        <v>0</v>
      </c>
    </row>
    <row r="17" spans="1:37" ht="12.75" customHeight="1">
      <c r="A17" s="136" t="s">
        <v>280</v>
      </c>
      <c r="B17" s="272" t="s">
        <v>281</v>
      </c>
      <c r="C17" s="591">
        <f t="shared" si="14"/>
        <v>1</v>
      </c>
      <c r="D17" s="592">
        <f t="shared" si="15"/>
        <v>0</v>
      </c>
      <c r="E17" s="593">
        <f t="shared" si="16"/>
        <v>1</v>
      </c>
      <c r="F17" s="594">
        <f t="shared" si="17"/>
        <v>0</v>
      </c>
      <c r="G17" s="593">
        <f t="shared" si="18"/>
        <v>0</v>
      </c>
      <c r="H17" s="594">
        <f t="shared" si="19"/>
        <v>0</v>
      </c>
      <c r="I17" s="593">
        <f t="shared" si="20"/>
        <v>0</v>
      </c>
      <c r="J17" s="594">
        <f t="shared" si="21"/>
        <v>0</v>
      </c>
      <c r="K17" s="317">
        <f t="shared" si="22"/>
        <v>1</v>
      </c>
      <c r="L17" s="318">
        <f t="shared" si="23"/>
        <v>0</v>
      </c>
      <c r="M17" s="581">
        <f t="shared" si="24"/>
        <v>1</v>
      </c>
      <c r="N17" s="616" t="s">
        <v>150</v>
      </c>
      <c r="AA17" s="247">
        <v>1</v>
      </c>
      <c r="AB17" s="248"/>
      <c r="AC17" s="246">
        <v>1</v>
      </c>
      <c r="AD17" s="190"/>
      <c r="AE17" s="246"/>
      <c r="AF17" s="190"/>
      <c r="AG17" s="246"/>
      <c r="AH17" s="190"/>
      <c r="AI17" s="317">
        <f t="shared" si="25"/>
        <v>1</v>
      </c>
      <c r="AJ17" s="318">
        <f t="shared" si="26"/>
        <v>0</v>
      </c>
      <c r="AK17" s="581">
        <f t="shared" si="11"/>
        <v>1</v>
      </c>
    </row>
    <row r="18" spans="1:37" ht="12.75" customHeight="1">
      <c r="A18" s="136" t="s">
        <v>196</v>
      </c>
      <c r="B18" s="272" t="s">
        <v>129</v>
      </c>
      <c r="C18" s="591">
        <f t="shared" si="14"/>
        <v>0</v>
      </c>
      <c r="D18" s="592">
        <f t="shared" si="15"/>
        <v>0</v>
      </c>
      <c r="E18" s="593">
        <f t="shared" si="16"/>
        <v>0</v>
      </c>
      <c r="F18" s="594">
        <f t="shared" si="17"/>
        <v>0</v>
      </c>
      <c r="G18" s="593">
        <f t="shared" si="18"/>
        <v>0</v>
      </c>
      <c r="H18" s="594">
        <f t="shared" si="19"/>
        <v>0</v>
      </c>
      <c r="I18" s="593">
        <f t="shared" si="20"/>
        <v>0</v>
      </c>
      <c r="J18" s="594">
        <f t="shared" si="21"/>
        <v>0</v>
      </c>
      <c r="K18" s="317">
        <f t="shared" si="22"/>
        <v>0</v>
      </c>
      <c r="L18" s="318">
        <f t="shared" si="23"/>
        <v>0</v>
      </c>
      <c r="M18" s="581">
        <f t="shared" si="24"/>
        <v>0</v>
      </c>
      <c r="N18" s="616" t="s">
        <v>150</v>
      </c>
      <c r="AA18" s="247"/>
      <c r="AB18" s="248"/>
      <c r="AC18" s="246"/>
      <c r="AD18" s="190"/>
      <c r="AE18" s="246"/>
      <c r="AF18" s="190"/>
      <c r="AG18" s="246"/>
      <c r="AH18" s="190"/>
      <c r="AI18" s="317">
        <f t="shared" si="25"/>
        <v>0</v>
      </c>
      <c r="AJ18" s="318">
        <f t="shared" si="26"/>
        <v>0</v>
      </c>
      <c r="AK18" s="581">
        <f t="shared" si="11"/>
        <v>0</v>
      </c>
    </row>
    <row r="19" spans="1:37" ht="12.75" customHeight="1">
      <c r="A19" s="136" t="s">
        <v>197</v>
      </c>
      <c r="B19" s="272" t="s">
        <v>130</v>
      </c>
      <c r="C19" s="591">
        <f t="shared" si="14"/>
        <v>0</v>
      </c>
      <c r="D19" s="592">
        <f t="shared" si="15"/>
        <v>0</v>
      </c>
      <c r="E19" s="593">
        <f t="shared" si="16"/>
        <v>0</v>
      </c>
      <c r="F19" s="594">
        <f t="shared" si="17"/>
        <v>0</v>
      </c>
      <c r="G19" s="593">
        <f t="shared" si="18"/>
        <v>0</v>
      </c>
      <c r="H19" s="594">
        <f t="shared" si="19"/>
        <v>0</v>
      </c>
      <c r="I19" s="593">
        <f t="shared" si="20"/>
        <v>0</v>
      </c>
      <c r="J19" s="594">
        <f t="shared" si="21"/>
        <v>0</v>
      </c>
      <c r="K19" s="317">
        <f t="shared" si="22"/>
        <v>0</v>
      </c>
      <c r="L19" s="318">
        <f t="shared" si="23"/>
        <v>0</v>
      </c>
      <c r="M19" s="581">
        <f t="shared" si="24"/>
        <v>0</v>
      </c>
      <c r="N19" s="616" t="s">
        <v>150</v>
      </c>
      <c r="AA19" s="247"/>
      <c r="AB19" s="248"/>
      <c r="AC19" s="246"/>
      <c r="AD19" s="190"/>
      <c r="AE19" s="246"/>
      <c r="AF19" s="190"/>
      <c r="AG19" s="246"/>
      <c r="AH19" s="190"/>
      <c r="AI19" s="317">
        <f t="shared" si="25"/>
        <v>0</v>
      </c>
      <c r="AJ19" s="318">
        <f t="shared" si="26"/>
        <v>0</v>
      </c>
      <c r="AK19" s="581">
        <f t="shared" si="11"/>
        <v>0</v>
      </c>
    </row>
    <row r="20" spans="1:37" ht="12.75" customHeight="1">
      <c r="A20" s="136" t="s">
        <v>282</v>
      </c>
      <c r="B20" s="272" t="s">
        <v>283</v>
      </c>
      <c r="C20" s="591">
        <f t="shared" si="14"/>
        <v>0</v>
      </c>
      <c r="D20" s="592">
        <f t="shared" si="15"/>
        <v>0</v>
      </c>
      <c r="E20" s="593">
        <f t="shared" si="16"/>
        <v>0</v>
      </c>
      <c r="F20" s="594">
        <f t="shared" si="17"/>
        <v>0</v>
      </c>
      <c r="G20" s="593">
        <f t="shared" si="18"/>
        <v>0</v>
      </c>
      <c r="H20" s="594">
        <f t="shared" si="19"/>
        <v>0</v>
      </c>
      <c r="I20" s="593">
        <f t="shared" si="20"/>
        <v>0</v>
      </c>
      <c r="J20" s="594">
        <f t="shared" si="21"/>
        <v>0</v>
      </c>
      <c r="K20" s="317">
        <f t="shared" si="22"/>
        <v>0</v>
      </c>
      <c r="L20" s="318">
        <f t="shared" si="23"/>
        <v>0</v>
      </c>
      <c r="M20" s="581">
        <f t="shared" si="24"/>
        <v>0</v>
      </c>
      <c r="N20" s="616" t="s">
        <v>150</v>
      </c>
      <c r="AA20" s="247"/>
      <c r="AB20" s="249"/>
      <c r="AC20" s="246"/>
      <c r="AD20" s="190"/>
      <c r="AE20" s="246"/>
      <c r="AF20" s="190"/>
      <c r="AG20" s="246"/>
      <c r="AH20" s="194"/>
      <c r="AI20" s="317">
        <f t="shared" si="25"/>
        <v>0</v>
      </c>
      <c r="AJ20" s="318">
        <f t="shared" si="26"/>
        <v>0</v>
      </c>
      <c r="AK20" s="581">
        <f t="shared" si="11"/>
        <v>0</v>
      </c>
    </row>
    <row r="21" spans="1:37" ht="12.75" customHeight="1">
      <c r="A21" s="136" t="s">
        <v>421</v>
      </c>
      <c r="B21" s="272" t="s">
        <v>422</v>
      </c>
      <c r="C21" s="591">
        <f t="shared" si="14"/>
        <v>0</v>
      </c>
      <c r="D21" s="592">
        <f t="shared" si="15"/>
        <v>0</v>
      </c>
      <c r="E21" s="593">
        <f t="shared" si="16"/>
        <v>0</v>
      </c>
      <c r="F21" s="594">
        <f t="shared" si="17"/>
        <v>0</v>
      </c>
      <c r="G21" s="593">
        <f t="shared" si="18"/>
        <v>0</v>
      </c>
      <c r="H21" s="594">
        <f t="shared" si="19"/>
        <v>0</v>
      </c>
      <c r="I21" s="593">
        <f t="shared" si="20"/>
        <v>0</v>
      </c>
      <c r="J21" s="594">
        <f t="shared" si="21"/>
        <v>0</v>
      </c>
      <c r="K21" s="317">
        <f t="shared" si="22"/>
        <v>0</v>
      </c>
      <c r="L21" s="318">
        <f t="shared" si="23"/>
        <v>0</v>
      </c>
      <c r="M21" s="581">
        <f t="shared" si="24"/>
        <v>0</v>
      </c>
      <c r="N21" s="616" t="s">
        <v>150</v>
      </c>
      <c r="AA21" s="247"/>
      <c r="AB21" s="248"/>
      <c r="AC21" s="246"/>
      <c r="AD21" s="190"/>
      <c r="AE21" s="246"/>
      <c r="AF21" s="190"/>
      <c r="AG21" s="246"/>
      <c r="AH21" s="190"/>
      <c r="AI21" s="317">
        <f t="shared" si="25"/>
        <v>0</v>
      </c>
      <c r="AJ21" s="318">
        <f t="shared" si="26"/>
        <v>0</v>
      </c>
      <c r="AK21" s="581"/>
    </row>
    <row r="22" spans="1:37" ht="12.75" customHeight="1">
      <c r="A22" s="136" t="s">
        <v>370</v>
      </c>
      <c r="B22" s="272" t="s">
        <v>333</v>
      </c>
      <c r="C22" s="591">
        <f t="shared" si="14"/>
        <v>0</v>
      </c>
      <c r="D22" s="592">
        <f t="shared" si="15"/>
        <v>0</v>
      </c>
      <c r="E22" s="593">
        <f t="shared" si="16"/>
        <v>0</v>
      </c>
      <c r="F22" s="594">
        <f t="shared" si="17"/>
        <v>0</v>
      </c>
      <c r="G22" s="593">
        <f t="shared" si="18"/>
        <v>0</v>
      </c>
      <c r="H22" s="594">
        <f t="shared" si="19"/>
        <v>0</v>
      </c>
      <c r="I22" s="593">
        <f t="shared" si="20"/>
        <v>0</v>
      </c>
      <c r="J22" s="594">
        <f t="shared" si="21"/>
        <v>0</v>
      </c>
      <c r="K22" s="317">
        <f t="shared" si="22"/>
        <v>0</v>
      </c>
      <c r="L22" s="318">
        <f t="shared" si="23"/>
        <v>0</v>
      </c>
      <c r="M22" s="581">
        <f t="shared" si="24"/>
        <v>0</v>
      </c>
      <c r="N22" s="616" t="s">
        <v>150</v>
      </c>
      <c r="AA22" s="247"/>
      <c r="AB22" s="248"/>
      <c r="AC22" s="246"/>
      <c r="AD22" s="190"/>
      <c r="AE22" s="246"/>
      <c r="AF22" s="190"/>
      <c r="AG22" s="246"/>
      <c r="AH22" s="190"/>
      <c r="AI22" s="317">
        <f t="shared" si="25"/>
        <v>0</v>
      </c>
      <c r="AJ22" s="318">
        <f t="shared" si="26"/>
        <v>0</v>
      </c>
      <c r="AK22" s="581">
        <f t="shared" si="11"/>
        <v>0</v>
      </c>
    </row>
    <row r="23" spans="1:37" ht="12.75" customHeight="1">
      <c r="A23" s="136" t="s">
        <v>371</v>
      </c>
      <c r="B23" s="273" t="s">
        <v>334</v>
      </c>
      <c r="C23" s="591">
        <f t="shared" si="14"/>
        <v>0</v>
      </c>
      <c r="D23" s="592">
        <f t="shared" si="15"/>
        <v>0</v>
      </c>
      <c r="E23" s="593">
        <f t="shared" si="16"/>
        <v>0</v>
      </c>
      <c r="F23" s="594">
        <f t="shared" si="17"/>
        <v>0</v>
      </c>
      <c r="G23" s="593">
        <f t="shared" si="18"/>
        <v>0</v>
      </c>
      <c r="H23" s="594">
        <f t="shared" si="19"/>
        <v>0</v>
      </c>
      <c r="I23" s="593">
        <f t="shared" si="20"/>
        <v>0</v>
      </c>
      <c r="J23" s="594">
        <f t="shared" si="21"/>
        <v>0</v>
      </c>
      <c r="K23" s="317">
        <f t="shared" si="22"/>
        <v>0</v>
      </c>
      <c r="L23" s="318">
        <f t="shared" si="23"/>
        <v>0</v>
      </c>
      <c r="M23" s="581">
        <f t="shared" si="24"/>
        <v>0</v>
      </c>
      <c r="N23" s="616" t="s">
        <v>150</v>
      </c>
      <c r="AA23" s="247"/>
      <c r="AB23" s="248"/>
      <c r="AC23" s="246"/>
      <c r="AD23" s="190"/>
      <c r="AE23" s="246"/>
      <c r="AF23" s="190"/>
      <c r="AG23" s="246"/>
      <c r="AH23" s="190"/>
      <c r="AI23" s="317">
        <f t="shared" si="25"/>
        <v>0</v>
      </c>
      <c r="AJ23" s="318">
        <f t="shared" si="26"/>
        <v>0</v>
      </c>
      <c r="AK23" s="581">
        <f t="shared" si="11"/>
        <v>0</v>
      </c>
    </row>
    <row r="24" spans="1:37" ht="12.75" customHeight="1">
      <c r="A24" s="136" t="s">
        <v>372</v>
      </c>
      <c r="B24" s="273" t="s">
        <v>335</v>
      </c>
      <c r="C24" s="591">
        <f t="shared" si="14"/>
        <v>0</v>
      </c>
      <c r="D24" s="592">
        <f t="shared" si="15"/>
        <v>0</v>
      </c>
      <c r="E24" s="593">
        <f t="shared" si="16"/>
        <v>0</v>
      </c>
      <c r="F24" s="594">
        <f t="shared" si="17"/>
        <v>0</v>
      </c>
      <c r="G24" s="593">
        <f t="shared" si="18"/>
        <v>0</v>
      </c>
      <c r="H24" s="594">
        <f t="shared" si="19"/>
        <v>0</v>
      </c>
      <c r="I24" s="593">
        <f t="shared" si="20"/>
        <v>0</v>
      </c>
      <c r="J24" s="594">
        <f t="shared" si="21"/>
        <v>0</v>
      </c>
      <c r="K24" s="317">
        <f t="shared" si="22"/>
        <v>0</v>
      </c>
      <c r="L24" s="318">
        <f t="shared" si="23"/>
        <v>0</v>
      </c>
      <c r="M24" s="581">
        <f t="shared" si="24"/>
        <v>0</v>
      </c>
      <c r="N24" s="616" t="s">
        <v>150</v>
      </c>
      <c r="AA24" s="247"/>
      <c r="AB24" s="248"/>
      <c r="AC24" s="246"/>
      <c r="AD24" s="190"/>
      <c r="AE24" s="246"/>
      <c r="AF24" s="190"/>
      <c r="AG24" s="246"/>
      <c r="AH24" s="190"/>
      <c r="AI24" s="317">
        <f t="shared" si="25"/>
        <v>0</v>
      </c>
      <c r="AJ24" s="318">
        <f t="shared" si="26"/>
        <v>0</v>
      </c>
      <c r="AK24" s="581">
        <f t="shared" si="11"/>
        <v>0</v>
      </c>
    </row>
    <row r="25" spans="1:37" ht="12.75" customHeight="1">
      <c r="A25" s="136" t="s">
        <v>373</v>
      </c>
      <c r="B25" s="273" t="s">
        <v>336</v>
      </c>
      <c r="C25" s="591">
        <f t="shared" si="14"/>
        <v>0</v>
      </c>
      <c r="D25" s="592">
        <f t="shared" si="15"/>
        <v>0</v>
      </c>
      <c r="E25" s="593">
        <f t="shared" si="16"/>
        <v>0</v>
      </c>
      <c r="F25" s="594">
        <f t="shared" si="17"/>
        <v>0</v>
      </c>
      <c r="G25" s="593">
        <f t="shared" si="18"/>
        <v>0</v>
      </c>
      <c r="H25" s="594">
        <f t="shared" si="19"/>
        <v>0</v>
      </c>
      <c r="I25" s="593">
        <f t="shared" si="20"/>
        <v>0</v>
      </c>
      <c r="J25" s="594">
        <f t="shared" si="21"/>
        <v>0</v>
      </c>
      <c r="K25" s="317">
        <f t="shared" si="22"/>
        <v>0</v>
      </c>
      <c r="L25" s="318">
        <f t="shared" si="23"/>
        <v>0</v>
      </c>
      <c r="M25" s="581">
        <f t="shared" si="24"/>
        <v>0</v>
      </c>
      <c r="N25" s="616" t="s">
        <v>150</v>
      </c>
      <c r="AA25" s="247"/>
      <c r="AB25" s="248"/>
      <c r="AC25" s="246"/>
      <c r="AD25" s="190"/>
      <c r="AE25" s="246"/>
      <c r="AF25" s="190"/>
      <c r="AG25" s="246"/>
      <c r="AH25" s="190"/>
      <c r="AI25" s="317">
        <f t="shared" si="25"/>
        <v>0</v>
      </c>
      <c r="AJ25" s="318">
        <f t="shared" si="26"/>
        <v>0</v>
      </c>
      <c r="AK25" s="581">
        <f t="shared" si="11"/>
        <v>0</v>
      </c>
    </row>
    <row r="26" spans="1:37" ht="12.75" customHeight="1">
      <c r="A26" s="136" t="s">
        <v>374</v>
      </c>
      <c r="B26" s="273" t="s">
        <v>337</v>
      </c>
      <c r="C26" s="591">
        <f t="shared" si="14"/>
        <v>0</v>
      </c>
      <c r="D26" s="592">
        <f t="shared" si="15"/>
        <v>0</v>
      </c>
      <c r="E26" s="593">
        <f t="shared" si="16"/>
        <v>0</v>
      </c>
      <c r="F26" s="594">
        <f t="shared" si="17"/>
        <v>0</v>
      </c>
      <c r="G26" s="593">
        <f t="shared" si="18"/>
        <v>0</v>
      </c>
      <c r="H26" s="594">
        <f t="shared" si="19"/>
        <v>0</v>
      </c>
      <c r="I26" s="593">
        <f t="shared" si="20"/>
        <v>0</v>
      </c>
      <c r="J26" s="594">
        <f t="shared" si="21"/>
        <v>0</v>
      </c>
      <c r="K26" s="317">
        <f t="shared" si="22"/>
        <v>0</v>
      </c>
      <c r="L26" s="318">
        <f t="shared" si="23"/>
        <v>0</v>
      </c>
      <c r="M26" s="581">
        <f t="shared" si="24"/>
        <v>0</v>
      </c>
      <c r="N26" s="616" t="s">
        <v>150</v>
      </c>
      <c r="AA26" s="247"/>
      <c r="AB26" s="248"/>
      <c r="AC26" s="246"/>
      <c r="AD26" s="190"/>
      <c r="AE26" s="246"/>
      <c r="AF26" s="190"/>
      <c r="AG26" s="246"/>
      <c r="AH26" s="190"/>
      <c r="AI26" s="317">
        <f t="shared" si="25"/>
        <v>0</v>
      </c>
      <c r="AJ26" s="318">
        <f t="shared" si="26"/>
        <v>0</v>
      </c>
      <c r="AK26" s="581">
        <f t="shared" si="11"/>
        <v>0</v>
      </c>
    </row>
    <row r="27" spans="1:37" ht="12.75" customHeight="1">
      <c r="A27" s="136" t="s">
        <v>375</v>
      </c>
      <c r="B27" s="272" t="s">
        <v>338</v>
      </c>
      <c r="C27" s="591">
        <f t="shared" si="14"/>
        <v>0</v>
      </c>
      <c r="D27" s="592">
        <f t="shared" si="15"/>
        <v>0</v>
      </c>
      <c r="E27" s="593">
        <f t="shared" si="16"/>
        <v>0</v>
      </c>
      <c r="F27" s="594">
        <f t="shared" si="17"/>
        <v>0</v>
      </c>
      <c r="G27" s="593">
        <f t="shared" si="18"/>
        <v>0</v>
      </c>
      <c r="H27" s="594">
        <f t="shared" si="19"/>
        <v>0</v>
      </c>
      <c r="I27" s="593">
        <f t="shared" si="20"/>
        <v>0</v>
      </c>
      <c r="J27" s="594">
        <f t="shared" si="21"/>
        <v>0</v>
      </c>
      <c r="K27" s="317">
        <f t="shared" si="22"/>
        <v>0</v>
      </c>
      <c r="L27" s="318">
        <f t="shared" si="23"/>
        <v>0</v>
      </c>
      <c r="M27" s="581">
        <f t="shared" si="24"/>
        <v>0</v>
      </c>
      <c r="N27" s="616" t="s">
        <v>150</v>
      </c>
      <c r="AA27" s="247"/>
      <c r="AB27" s="248"/>
      <c r="AC27" s="246"/>
      <c r="AD27" s="190"/>
      <c r="AE27" s="246"/>
      <c r="AF27" s="190"/>
      <c r="AG27" s="246"/>
      <c r="AH27" s="190"/>
      <c r="AI27" s="317">
        <f t="shared" si="25"/>
        <v>0</v>
      </c>
      <c r="AJ27" s="318">
        <f t="shared" si="26"/>
        <v>0</v>
      </c>
      <c r="AK27" s="581">
        <f t="shared" si="11"/>
        <v>0</v>
      </c>
    </row>
    <row r="28" spans="1:37" ht="12.75" customHeight="1">
      <c r="A28" s="136" t="s">
        <v>423</v>
      </c>
      <c r="B28" s="272" t="s">
        <v>424</v>
      </c>
      <c r="C28" s="591">
        <f t="shared" si="14"/>
        <v>0</v>
      </c>
      <c r="D28" s="592">
        <f t="shared" si="15"/>
        <v>0</v>
      </c>
      <c r="E28" s="593">
        <f t="shared" si="16"/>
        <v>8</v>
      </c>
      <c r="F28" s="594">
        <f t="shared" si="17"/>
        <v>16</v>
      </c>
      <c r="G28" s="593">
        <f t="shared" si="18"/>
        <v>0</v>
      </c>
      <c r="H28" s="594">
        <f t="shared" si="19"/>
        <v>0</v>
      </c>
      <c r="I28" s="593">
        <f t="shared" si="20"/>
        <v>0</v>
      </c>
      <c r="J28" s="594">
        <f t="shared" si="21"/>
        <v>0</v>
      </c>
      <c r="K28" s="317">
        <f t="shared" si="22"/>
        <v>8</v>
      </c>
      <c r="L28" s="318">
        <f t="shared" si="23"/>
        <v>16</v>
      </c>
      <c r="M28" s="581">
        <f t="shared" si="24"/>
        <v>24</v>
      </c>
      <c r="N28" s="616" t="s">
        <v>150</v>
      </c>
      <c r="AA28" s="247"/>
      <c r="AB28" s="248"/>
      <c r="AC28" s="246">
        <v>8</v>
      </c>
      <c r="AD28" s="190">
        <v>16</v>
      </c>
      <c r="AE28" s="246"/>
      <c r="AF28" s="190"/>
      <c r="AG28" s="246"/>
      <c r="AH28" s="190"/>
      <c r="AI28" s="317">
        <f t="shared" si="25"/>
        <v>8</v>
      </c>
      <c r="AJ28" s="318">
        <f t="shared" si="26"/>
        <v>16</v>
      </c>
      <c r="AK28" s="581"/>
    </row>
    <row r="29" spans="1:37" ht="12.75" customHeight="1">
      <c r="A29" s="136" t="s">
        <v>284</v>
      </c>
      <c r="B29" s="272" t="s">
        <v>285</v>
      </c>
      <c r="C29" s="591">
        <f t="shared" si="14"/>
        <v>9</v>
      </c>
      <c r="D29" s="592">
        <f t="shared" si="15"/>
        <v>22</v>
      </c>
      <c r="E29" s="593">
        <f t="shared" si="16"/>
        <v>1</v>
      </c>
      <c r="F29" s="594">
        <f t="shared" si="17"/>
        <v>4</v>
      </c>
      <c r="G29" s="593">
        <f t="shared" si="18"/>
        <v>0</v>
      </c>
      <c r="H29" s="594">
        <f t="shared" si="19"/>
        <v>0</v>
      </c>
      <c r="I29" s="593">
        <f t="shared" si="20"/>
        <v>0</v>
      </c>
      <c r="J29" s="594">
        <f t="shared" si="21"/>
        <v>0</v>
      </c>
      <c r="K29" s="317">
        <f t="shared" si="22"/>
        <v>1</v>
      </c>
      <c r="L29" s="318">
        <f t="shared" si="23"/>
        <v>4</v>
      </c>
      <c r="M29" s="581">
        <f t="shared" si="24"/>
        <v>5</v>
      </c>
      <c r="N29" s="616" t="s">
        <v>150</v>
      </c>
      <c r="AA29" s="247">
        <v>9</v>
      </c>
      <c r="AB29" s="248">
        <v>22</v>
      </c>
      <c r="AC29" s="246">
        <v>1</v>
      </c>
      <c r="AD29" s="190">
        <v>4</v>
      </c>
      <c r="AE29" s="246"/>
      <c r="AF29" s="190"/>
      <c r="AG29" s="246"/>
      <c r="AH29" s="190"/>
      <c r="AI29" s="317">
        <f t="shared" si="25"/>
        <v>1</v>
      </c>
      <c r="AJ29" s="318">
        <f t="shared" si="26"/>
        <v>4</v>
      </c>
      <c r="AK29" s="581">
        <f t="shared" si="11"/>
        <v>5</v>
      </c>
    </row>
    <row r="30" spans="1:37" ht="12.75" customHeight="1">
      <c r="A30" s="24" t="s">
        <v>286</v>
      </c>
      <c r="B30" s="272" t="s">
        <v>287</v>
      </c>
      <c r="C30" s="591">
        <f aca="true" t="shared" si="27" ref="C30:C47">ROUND(AA30,0)</f>
        <v>5</v>
      </c>
      <c r="D30" s="592">
        <f aca="true" t="shared" si="28" ref="D30:D47">ROUND(AB30,0)</f>
        <v>1</v>
      </c>
      <c r="E30" s="593">
        <f aca="true" t="shared" si="29" ref="E30:E47">ROUND(AC30,0)</f>
        <v>5</v>
      </c>
      <c r="F30" s="594">
        <f aca="true" t="shared" si="30" ref="F30:F47">ROUND(AD30,0)</f>
        <v>1</v>
      </c>
      <c r="G30" s="593">
        <f aca="true" t="shared" si="31" ref="G30:G47">ROUND(AE30,0)</f>
        <v>0</v>
      </c>
      <c r="H30" s="594">
        <f aca="true" t="shared" si="32" ref="H30:H47">ROUND(AF30,0)</f>
        <v>0</v>
      </c>
      <c r="I30" s="593">
        <f aca="true" t="shared" si="33" ref="I30:I47">ROUND(AG30,0)</f>
        <v>0</v>
      </c>
      <c r="J30" s="594">
        <f aca="true" t="shared" si="34" ref="J30:J47">ROUND(AH30,0)</f>
        <v>0</v>
      </c>
      <c r="K30" s="317">
        <f aca="true" t="shared" si="35" ref="K30:K47">E30+G30+I30</f>
        <v>5</v>
      </c>
      <c r="L30" s="318">
        <f aca="true" t="shared" si="36" ref="L30:L47">F30+H30+J30</f>
        <v>1</v>
      </c>
      <c r="M30" s="581">
        <f aca="true" t="shared" si="37" ref="M30:M47">K30+L30</f>
        <v>6</v>
      </c>
      <c r="N30" s="616" t="s">
        <v>150</v>
      </c>
      <c r="AA30" s="247">
        <v>5</v>
      </c>
      <c r="AB30" s="248">
        <v>1</v>
      </c>
      <c r="AC30" s="246">
        <v>5</v>
      </c>
      <c r="AD30" s="190">
        <v>1</v>
      </c>
      <c r="AE30" s="246"/>
      <c r="AF30" s="190"/>
      <c r="AG30" s="246"/>
      <c r="AH30" s="190"/>
      <c r="AI30" s="317">
        <f t="shared" si="25"/>
        <v>5</v>
      </c>
      <c r="AJ30" s="318">
        <f t="shared" si="26"/>
        <v>1</v>
      </c>
      <c r="AK30" s="581">
        <f t="shared" si="11"/>
        <v>6</v>
      </c>
    </row>
    <row r="31" spans="1:37" ht="12.75" customHeight="1">
      <c r="A31" s="136" t="s">
        <v>288</v>
      </c>
      <c r="B31" s="273" t="s">
        <v>289</v>
      </c>
      <c r="C31" s="591">
        <f t="shared" si="27"/>
        <v>1</v>
      </c>
      <c r="D31" s="592">
        <f t="shared" si="28"/>
        <v>1</v>
      </c>
      <c r="E31" s="593">
        <f t="shared" si="29"/>
        <v>1</v>
      </c>
      <c r="F31" s="594">
        <f t="shared" si="30"/>
        <v>1</v>
      </c>
      <c r="G31" s="593">
        <f t="shared" si="31"/>
        <v>0</v>
      </c>
      <c r="H31" s="594">
        <f t="shared" si="32"/>
        <v>0</v>
      </c>
      <c r="I31" s="593">
        <f t="shared" si="33"/>
        <v>0</v>
      </c>
      <c r="J31" s="594">
        <f t="shared" si="34"/>
        <v>0</v>
      </c>
      <c r="K31" s="317">
        <f t="shared" si="35"/>
        <v>1</v>
      </c>
      <c r="L31" s="318">
        <f t="shared" si="36"/>
        <v>1</v>
      </c>
      <c r="M31" s="581">
        <f t="shared" si="37"/>
        <v>2</v>
      </c>
      <c r="N31" s="616" t="s">
        <v>150</v>
      </c>
      <c r="AA31" s="247">
        <v>1</v>
      </c>
      <c r="AB31" s="248">
        <v>1</v>
      </c>
      <c r="AC31" s="246">
        <v>1</v>
      </c>
      <c r="AD31" s="190">
        <v>1</v>
      </c>
      <c r="AE31" s="246"/>
      <c r="AF31" s="190"/>
      <c r="AG31" s="246"/>
      <c r="AH31" s="190"/>
      <c r="AI31" s="317">
        <f t="shared" si="25"/>
        <v>1</v>
      </c>
      <c r="AJ31" s="318">
        <f t="shared" si="26"/>
        <v>1</v>
      </c>
      <c r="AK31" s="581">
        <f t="shared" si="11"/>
        <v>2</v>
      </c>
    </row>
    <row r="32" spans="1:37" ht="12.75" customHeight="1">
      <c r="A32" s="136" t="s">
        <v>198</v>
      </c>
      <c r="B32" s="273" t="s">
        <v>131</v>
      </c>
      <c r="C32" s="591">
        <f t="shared" si="27"/>
        <v>1</v>
      </c>
      <c r="D32" s="592">
        <f t="shared" si="28"/>
        <v>1</v>
      </c>
      <c r="E32" s="593">
        <f t="shared" si="29"/>
        <v>1</v>
      </c>
      <c r="F32" s="594">
        <f t="shared" si="30"/>
        <v>1</v>
      </c>
      <c r="G32" s="593">
        <f t="shared" si="31"/>
        <v>0</v>
      </c>
      <c r="H32" s="594">
        <f t="shared" si="32"/>
        <v>0</v>
      </c>
      <c r="I32" s="593">
        <f t="shared" si="33"/>
        <v>0</v>
      </c>
      <c r="J32" s="594">
        <f t="shared" si="34"/>
        <v>0</v>
      </c>
      <c r="K32" s="317">
        <f t="shared" si="35"/>
        <v>1</v>
      </c>
      <c r="L32" s="318">
        <f t="shared" si="36"/>
        <v>1</v>
      </c>
      <c r="M32" s="581">
        <f t="shared" si="37"/>
        <v>2</v>
      </c>
      <c r="N32" s="616" t="s">
        <v>150</v>
      </c>
      <c r="AA32" s="247">
        <v>1</v>
      </c>
      <c r="AB32" s="248">
        <v>1</v>
      </c>
      <c r="AC32" s="246">
        <v>1</v>
      </c>
      <c r="AD32" s="190">
        <v>1</v>
      </c>
      <c r="AE32" s="246"/>
      <c r="AF32" s="190"/>
      <c r="AG32" s="246"/>
      <c r="AH32" s="190"/>
      <c r="AI32" s="317">
        <f t="shared" si="25"/>
        <v>1</v>
      </c>
      <c r="AJ32" s="318">
        <f t="shared" si="26"/>
        <v>1</v>
      </c>
      <c r="AK32" s="581">
        <f t="shared" si="11"/>
        <v>2</v>
      </c>
    </row>
    <row r="33" spans="1:37" ht="12.75" customHeight="1">
      <c r="A33" s="136" t="s">
        <v>199</v>
      </c>
      <c r="B33" s="272" t="s">
        <v>132</v>
      </c>
      <c r="C33" s="591">
        <f t="shared" si="27"/>
        <v>1</v>
      </c>
      <c r="D33" s="592">
        <f t="shared" si="28"/>
        <v>1</v>
      </c>
      <c r="E33" s="593">
        <f t="shared" si="29"/>
        <v>1</v>
      </c>
      <c r="F33" s="594">
        <f t="shared" si="30"/>
        <v>1</v>
      </c>
      <c r="G33" s="593">
        <f t="shared" si="31"/>
        <v>0</v>
      </c>
      <c r="H33" s="594">
        <f t="shared" si="32"/>
        <v>0</v>
      </c>
      <c r="I33" s="593">
        <f t="shared" si="33"/>
        <v>0</v>
      </c>
      <c r="J33" s="594">
        <f t="shared" si="34"/>
        <v>0</v>
      </c>
      <c r="K33" s="317">
        <f t="shared" si="35"/>
        <v>1</v>
      </c>
      <c r="L33" s="318">
        <f t="shared" si="36"/>
        <v>1</v>
      </c>
      <c r="M33" s="581">
        <f t="shared" si="37"/>
        <v>2</v>
      </c>
      <c r="N33" s="616" t="s">
        <v>150</v>
      </c>
      <c r="AA33" s="247">
        <v>1</v>
      </c>
      <c r="AB33" s="248">
        <v>1</v>
      </c>
      <c r="AC33" s="246">
        <v>1</v>
      </c>
      <c r="AD33" s="190">
        <v>1</v>
      </c>
      <c r="AE33" s="246"/>
      <c r="AF33" s="190"/>
      <c r="AG33" s="246"/>
      <c r="AH33" s="190"/>
      <c r="AI33" s="317">
        <f t="shared" si="25"/>
        <v>1</v>
      </c>
      <c r="AJ33" s="318">
        <f t="shared" si="26"/>
        <v>1</v>
      </c>
      <c r="AK33" s="581">
        <f t="shared" si="11"/>
        <v>2</v>
      </c>
    </row>
    <row r="34" spans="1:37" ht="12.75" customHeight="1">
      <c r="A34" s="136" t="s">
        <v>200</v>
      </c>
      <c r="B34" s="272" t="s">
        <v>133</v>
      </c>
      <c r="C34" s="591">
        <f t="shared" si="27"/>
        <v>0</v>
      </c>
      <c r="D34" s="592">
        <f t="shared" si="28"/>
        <v>0</v>
      </c>
      <c r="E34" s="593">
        <f t="shared" si="29"/>
        <v>0</v>
      </c>
      <c r="F34" s="594">
        <f t="shared" si="30"/>
        <v>0</v>
      </c>
      <c r="G34" s="593">
        <f t="shared" si="31"/>
        <v>0</v>
      </c>
      <c r="H34" s="594">
        <f t="shared" si="32"/>
        <v>0</v>
      </c>
      <c r="I34" s="593">
        <f t="shared" si="33"/>
        <v>0</v>
      </c>
      <c r="J34" s="594">
        <f t="shared" si="34"/>
        <v>0</v>
      </c>
      <c r="K34" s="317">
        <f t="shared" si="35"/>
        <v>0</v>
      </c>
      <c r="L34" s="318">
        <f t="shared" si="36"/>
        <v>0</v>
      </c>
      <c r="M34" s="581">
        <f t="shared" si="37"/>
        <v>0</v>
      </c>
      <c r="N34" s="616" t="s">
        <v>150</v>
      </c>
      <c r="AA34" s="247"/>
      <c r="AB34" s="248"/>
      <c r="AC34" s="246"/>
      <c r="AD34" s="190"/>
      <c r="AE34" s="246"/>
      <c r="AF34" s="190"/>
      <c r="AG34" s="246"/>
      <c r="AH34" s="190"/>
      <c r="AI34" s="317">
        <f t="shared" si="25"/>
        <v>0</v>
      </c>
      <c r="AJ34" s="318">
        <f t="shared" si="26"/>
        <v>0</v>
      </c>
      <c r="AK34" s="581">
        <f t="shared" si="11"/>
        <v>0</v>
      </c>
    </row>
    <row r="35" spans="1:37" ht="12.75" customHeight="1">
      <c r="A35" s="136" t="s">
        <v>201</v>
      </c>
      <c r="B35" s="272" t="s">
        <v>134</v>
      </c>
      <c r="C35" s="591">
        <f t="shared" si="27"/>
        <v>0</v>
      </c>
      <c r="D35" s="592">
        <f t="shared" si="28"/>
        <v>0</v>
      </c>
      <c r="E35" s="593">
        <f t="shared" si="29"/>
        <v>0</v>
      </c>
      <c r="F35" s="594">
        <f t="shared" si="30"/>
        <v>0</v>
      </c>
      <c r="G35" s="593">
        <f t="shared" si="31"/>
        <v>0</v>
      </c>
      <c r="H35" s="594">
        <f t="shared" si="32"/>
        <v>0</v>
      </c>
      <c r="I35" s="593">
        <f t="shared" si="33"/>
        <v>0</v>
      </c>
      <c r="J35" s="594">
        <f t="shared" si="34"/>
        <v>0</v>
      </c>
      <c r="K35" s="317">
        <f t="shared" si="35"/>
        <v>0</v>
      </c>
      <c r="L35" s="318">
        <f t="shared" si="36"/>
        <v>0</v>
      </c>
      <c r="M35" s="581">
        <f t="shared" si="37"/>
        <v>0</v>
      </c>
      <c r="N35" s="616" t="s">
        <v>150</v>
      </c>
      <c r="AA35" s="247"/>
      <c r="AB35" s="248"/>
      <c r="AC35" s="246"/>
      <c r="AD35" s="190"/>
      <c r="AE35" s="246"/>
      <c r="AF35" s="190"/>
      <c r="AG35" s="246"/>
      <c r="AH35" s="190"/>
      <c r="AI35" s="317">
        <f t="shared" si="25"/>
        <v>0</v>
      </c>
      <c r="AJ35" s="318">
        <f t="shared" si="26"/>
        <v>0</v>
      </c>
      <c r="AK35" s="581">
        <f t="shared" si="11"/>
        <v>0</v>
      </c>
    </row>
    <row r="36" spans="1:37" ht="12.75" customHeight="1">
      <c r="A36" s="136" t="s">
        <v>290</v>
      </c>
      <c r="B36" s="272" t="s">
        <v>291</v>
      </c>
      <c r="C36" s="591">
        <f t="shared" si="27"/>
        <v>0</v>
      </c>
      <c r="D36" s="592">
        <f t="shared" si="28"/>
        <v>0</v>
      </c>
      <c r="E36" s="593">
        <f t="shared" si="29"/>
        <v>0</v>
      </c>
      <c r="F36" s="594">
        <f t="shared" si="30"/>
        <v>0</v>
      </c>
      <c r="G36" s="593">
        <f t="shared" si="31"/>
        <v>0</v>
      </c>
      <c r="H36" s="594">
        <f t="shared" si="32"/>
        <v>0</v>
      </c>
      <c r="I36" s="593">
        <f t="shared" si="33"/>
        <v>0</v>
      </c>
      <c r="J36" s="594">
        <f t="shared" si="34"/>
        <v>0</v>
      </c>
      <c r="K36" s="317">
        <f t="shared" si="35"/>
        <v>0</v>
      </c>
      <c r="L36" s="318">
        <f t="shared" si="36"/>
        <v>0</v>
      </c>
      <c r="M36" s="581">
        <f t="shared" si="37"/>
        <v>0</v>
      </c>
      <c r="N36" s="616" t="s">
        <v>150</v>
      </c>
      <c r="AA36" s="247"/>
      <c r="AB36" s="248"/>
      <c r="AC36" s="246"/>
      <c r="AD36" s="190"/>
      <c r="AE36" s="246"/>
      <c r="AF36" s="190"/>
      <c r="AG36" s="246"/>
      <c r="AH36" s="190"/>
      <c r="AI36" s="317">
        <f t="shared" si="25"/>
        <v>0</v>
      </c>
      <c r="AJ36" s="318">
        <f t="shared" si="26"/>
        <v>0</v>
      </c>
      <c r="AK36" s="581">
        <f t="shared" si="11"/>
        <v>0</v>
      </c>
    </row>
    <row r="37" spans="1:37" ht="12.75" customHeight="1">
      <c r="A37" s="136" t="s">
        <v>425</v>
      </c>
      <c r="B37" s="272" t="s">
        <v>426</v>
      </c>
      <c r="C37" s="591">
        <f t="shared" si="27"/>
        <v>0</v>
      </c>
      <c r="D37" s="592">
        <f t="shared" si="28"/>
        <v>0</v>
      </c>
      <c r="E37" s="593">
        <f t="shared" si="29"/>
        <v>0</v>
      </c>
      <c r="F37" s="594">
        <f t="shared" si="30"/>
        <v>0</v>
      </c>
      <c r="G37" s="593">
        <f t="shared" si="31"/>
        <v>0</v>
      </c>
      <c r="H37" s="594">
        <f t="shared" si="32"/>
        <v>0</v>
      </c>
      <c r="I37" s="593">
        <f t="shared" si="33"/>
        <v>0</v>
      </c>
      <c r="J37" s="594">
        <f t="shared" si="34"/>
        <v>0</v>
      </c>
      <c r="K37" s="317">
        <f t="shared" si="35"/>
        <v>0</v>
      </c>
      <c r="L37" s="318">
        <f t="shared" si="36"/>
        <v>0</v>
      </c>
      <c r="M37" s="581">
        <f t="shared" si="37"/>
        <v>0</v>
      </c>
      <c r="N37" s="616" t="s">
        <v>150</v>
      </c>
      <c r="AA37" s="247"/>
      <c r="AB37" s="248"/>
      <c r="AC37" s="246"/>
      <c r="AD37" s="190"/>
      <c r="AE37" s="246"/>
      <c r="AF37" s="190"/>
      <c r="AG37" s="246"/>
      <c r="AH37" s="190"/>
      <c r="AI37" s="317">
        <f t="shared" si="25"/>
        <v>0</v>
      </c>
      <c r="AJ37" s="318">
        <f t="shared" si="26"/>
        <v>0</v>
      </c>
      <c r="AK37" s="581"/>
    </row>
    <row r="38" spans="1:37" ht="12.75" customHeight="1">
      <c r="A38" s="136" t="s">
        <v>376</v>
      </c>
      <c r="B38" s="272" t="s">
        <v>339</v>
      </c>
      <c r="C38" s="591">
        <f t="shared" si="27"/>
        <v>0</v>
      </c>
      <c r="D38" s="592">
        <f t="shared" si="28"/>
        <v>0</v>
      </c>
      <c r="E38" s="593">
        <f t="shared" si="29"/>
        <v>0</v>
      </c>
      <c r="F38" s="594">
        <f t="shared" si="30"/>
        <v>0</v>
      </c>
      <c r="G38" s="593">
        <f t="shared" si="31"/>
        <v>0</v>
      </c>
      <c r="H38" s="594">
        <f t="shared" si="32"/>
        <v>0</v>
      </c>
      <c r="I38" s="593">
        <f t="shared" si="33"/>
        <v>0</v>
      </c>
      <c r="J38" s="594">
        <f t="shared" si="34"/>
        <v>0</v>
      </c>
      <c r="K38" s="317">
        <f t="shared" si="35"/>
        <v>0</v>
      </c>
      <c r="L38" s="318">
        <f t="shared" si="36"/>
        <v>0</v>
      </c>
      <c r="M38" s="581">
        <f t="shared" si="37"/>
        <v>0</v>
      </c>
      <c r="N38" s="616" t="s">
        <v>150</v>
      </c>
      <c r="AA38" s="247"/>
      <c r="AB38" s="248"/>
      <c r="AC38" s="246"/>
      <c r="AD38" s="190"/>
      <c r="AE38" s="246"/>
      <c r="AF38" s="190"/>
      <c r="AG38" s="246"/>
      <c r="AH38" s="190"/>
      <c r="AI38" s="317">
        <f t="shared" si="25"/>
        <v>0</v>
      </c>
      <c r="AJ38" s="318">
        <f t="shared" si="26"/>
        <v>0</v>
      </c>
      <c r="AK38" s="581">
        <f t="shared" si="11"/>
        <v>0</v>
      </c>
    </row>
    <row r="39" spans="1:37" ht="12.75" customHeight="1">
      <c r="A39" s="136" t="s">
        <v>377</v>
      </c>
      <c r="B39" s="273" t="s">
        <v>340</v>
      </c>
      <c r="C39" s="591">
        <f t="shared" si="27"/>
        <v>0</v>
      </c>
      <c r="D39" s="592">
        <f t="shared" si="28"/>
        <v>0</v>
      </c>
      <c r="E39" s="593">
        <f t="shared" si="29"/>
        <v>0</v>
      </c>
      <c r="F39" s="594">
        <f t="shared" si="30"/>
        <v>0</v>
      </c>
      <c r="G39" s="593">
        <f t="shared" si="31"/>
        <v>0</v>
      </c>
      <c r="H39" s="594">
        <f t="shared" si="32"/>
        <v>0</v>
      </c>
      <c r="I39" s="593">
        <f t="shared" si="33"/>
        <v>0</v>
      </c>
      <c r="J39" s="594">
        <f t="shared" si="34"/>
        <v>0</v>
      </c>
      <c r="K39" s="317">
        <f t="shared" si="35"/>
        <v>0</v>
      </c>
      <c r="L39" s="318">
        <f t="shared" si="36"/>
        <v>0</v>
      </c>
      <c r="M39" s="581">
        <f t="shared" si="37"/>
        <v>0</v>
      </c>
      <c r="N39" s="616" t="s">
        <v>150</v>
      </c>
      <c r="AA39" s="247"/>
      <c r="AB39" s="248"/>
      <c r="AC39" s="246"/>
      <c r="AD39" s="190"/>
      <c r="AE39" s="246"/>
      <c r="AF39" s="190"/>
      <c r="AG39" s="246"/>
      <c r="AH39" s="190"/>
      <c r="AI39" s="317">
        <f t="shared" si="25"/>
        <v>0</v>
      </c>
      <c r="AJ39" s="318">
        <f t="shared" si="26"/>
        <v>0</v>
      </c>
      <c r="AK39" s="581">
        <f t="shared" si="11"/>
        <v>0</v>
      </c>
    </row>
    <row r="40" spans="1:37" ht="12.75" customHeight="1">
      <c r="A40" s="136" t="s">
        <v>378</v>
      </c>
      <c r="B40" s="273" t="s">
        <v>341</v>
      </c>
      <c r="C40" s="591">
        <f t="shared" si="27"/>
        <v>0</v>
      </c>
      <c r="D40" s="592">
        <f t="shared" si="28"/>
        <v>0</v>
      </c>
      <c r="E40" s="593">
        <f t="shared" si="29"/>
        <v>0</v>
      </c>
      <c r="F40" s="594">
        <f t="shared" si="30"/>
        <v>0</v>
      </c>
      <c r="G40" s="593">
        <f t="shared" si="31"/>
        <v>0</v>
      </c>
      <c r="H40" s="594">
        <f t="shared" si="32"/>
        <v>0</v>
      </c>
      <c r="I40" s="593">
        <f t="shared" si="33"/>
        <v>0</v>
      </c>
      <c r="J40" s="594">
        <f t="shared" si="34"/>
        <v>0</v>
      </c>
      <c r="K40" s="317">
        <f t="shared" si="35"/>
        <v>0</v>
      </c>
      <c r="L40" s="318">
        <f t="shared" si="36"/>
        <v>0</v>
      </c>
      <c r="M40" s="581">
        <f t="shared" si="37"/>
        <v>0</v>
      </c>
      <c r="N40" s="616" t="s">
        <v>150</v>
      </c>
      <c r="AA40" s="247"/>
      <c r="AB40" s="248"/>
      <c r="AC40" s="246"/>
      <c r="AD40" s="190"/>
      <c r="AE40" s="246"/>
      <c r="AF40" s="190"/>
      <c r="AG40" s="246"/>
      <c r="AH40" s="190"/>
      <c r="AI40" s="317">
        <f t="shared" si="25"/>
        <v>0</v>
      </c>
      <c r="AJ40" s="318">
        <f t="shared" si="26"/>
        <v>0</v>
      </c>
      <c r="AK40" s="581">
        <f t="shared" si="11"/>
        <v>0</v>
      </c>
    </row>
    <row r="41" spans="1:37" ht="12.75" customHeight="1">
      <c r="A41" s="136" t="s">
        <v>379</v>
      </c>
      <c r="B41" s="272" t="s">
        <v>342</v>
      </c>
      <c r="C41" s="591">
        <f t="shared" si="27"/>
        <v>0</v>
      </c>
      <c r="D41" s="592">
        <f t="shared" si="28"/>
        <v>0</v>
      </c>
      <c r="E41" s="593">
        <f t="shared" si="29"/>
        <v>0</v>
      </c>
      <c r="F41" s="594">
        <f t="shared" si="30"/>
        <v>0</v>
      </c>
      <c r="G41" s="593">
        <f t="shared" si="31"/>
        <v>0</v>
      </c>
      <c r="H41" s="594">
        <f t="shared" si="32"/>
        <v>0</v>
      </c>
      <c r="I41" s="593">
        <f t="shared" si="33"/>
        <v>0</v>
      </c>
      <c r="J41" s="594">
        <f t="shared" si="34"/>
        <v>0</v>
      </c>
      <c r="K41" s="317">
        <f t="shared" si="35"/>
        <v>0</v>
      </c>
      <c r="L41" s="318">
        <f t="shared" si="36"/>
        <v>0</v>
      </c>
      <c r="M41" s="581">
        <f t="shared" si="37"/>
        <v>0</v>
      </c>
      <c r="N41" s="616" t="s">
        <v>150</v>
      </c>
      <c r="AA41" s="247"/>
      <c r="AB41" s="248"/>
      <c r="AC41" s="246"/>
      <c r="AD41" s="190"/>
      <c r="AE41" s="246"/>
      <c r="AF41" s="190"/>
      <c r="AG41" s="246"/>
      <c r="AH41" s="190"/>
      <c r="AI41" s="317">
        <f t="shared" si="25"/>
        <v>0</v>
      </c>
      <c r="AJ41" s="318">
        <f t="shared" si="26"/>
        <v>0</v>
      </c>
      <c r="AK41" s="581">
        <f t="shared" si="11"/>
        <v>0</v>
      </c>
    </row>
    <row r="42" spans="1:37" ht="12.75" customHeight="1">
      <c r="A42" s="136" t="s">
        <v>380</v>
      </c>
      <c r="B42" s="272" t="s">
        <v>343</v>
      </c>
      <c r="C42" s="591">
        <f t="shared" si="27"/>
        <v>0</v>
      </c>
      <c r="D42" s="592">
        <f t="shared" si="28"/>
        <v>0</v>
      </c>
      <c r="E42" s="593">
        <f t="shared" si="29"/>
        <v>0</v>
      </c>
      <c r="F42" s="594">
        <f t="shared" si="30"/>
        <v>0</v>
      </c>
      <c r="G42" s="593">
        <f t="shared" si="31"/>
        <v>0</v>
      </c>
      <c r="H42" s="594">
        <f t="shared" si="32"/>
        <v>0</v>
      </c>
      <c r="I42" s="593">
        <f t="shared" si="33"/>
        <v>0</v>
      </c>
      <c r="J42" s="594">
        <f t="shared" si="34"/>
        <v>0</v>
      </c>
      <c r="K42" s="317">
        <f t="shared" si="35"/>
        <v>0</v>
      </c>
      <c r="L42" s="318">
        <f t="shared" si="36"/>
        <v>0</v>
      </c>
      <c r="M42" s="581">
        <f t="shared" si="37"/>
        <v>0</v>
      </c>
      <c r="N42" s="616" t="s">
        <v>150</v>
      </c>
      <c r="AA42" s="247"/>
      <c r="AB42" s="248"/>
      <c r="AC42" s="246"/>
      <c r="AD42" s="190"/>
      <c r="AE42" s="246"/>
      <c r="AF42" s="190"/>
      <c r="AG42" s="246"/>
      <c r="AH42" s="190"/>
      <c r="AI42" s="317">
        <f t="shared" si="25"/>
        <v>0</v>
      </c>
      <c r="AJ42" s="318">
        <f t="shared" si="26"/>
        <v>0</v>
      </c>
      <c r="AK42" s="581">
        <f t="shared" si="11"/>
        <v>0</v>
      </c>
    </row>
    <row r="43" spans="1:37" ht="12.75" customHeight="1">
      <c r="A43" s="136" t="s">
        <v>381</v>
      </c>
      <c r="B43" s="272" t="s">
        <v>344</v>
      </c>
      <c r="C43" s="591">
        <f t="shared" si="27"/>
        <v>0</v>
      </c>
      <c r="D43" s="592">
        <f t="shared" si="28"/>
        <v>0</v>
      </c>
      <c r="E43" s="593">
        <f t="shared" si="29"/>
        <v>0</v>
      </c>
      <c r="F43" s="594">
        <f t="shared" si="30"/>
        <v>0</v>
      </c>
      <c r="G43" s="593">
        <f t="shared" si="31"/>
        <v>0</v>
      </c>
      <c r="H43" s="594">
        <f t="shared" si="32"/>
        <v>0</v>
      </c>
      <c r="I43" s="593">
        <f t="shared" si="33"/>
        <v>0</v>
      </c>
      <c r="J43" s="594">
        <f t="shared" si="34"/>
        <v>0</v>
      </c>
      <c r="K43" s="317">
        <f t="shared" si="35"/>
        <v>0</v>
      </c>
      <c r="L43" s="318">
        <f t="shared" si="36"/>
        <v>0</v>
      </c>
      <c r="M43" s="581">
        <f t="shared" si="37"/>
        <v>0</v>
      </c>
      <c r="N43" s="616" t="s">
        <v>150</v>
      </c>
      <c r="AA43" s="247"/>
      <c r="AB43" s="248"/>
      <c r="AC43" s="246"/>
      <c r="AD43" s="190"/>
      <c r="AE43" s="246"/>
      <c r="AF43" s="190"/>
      <c r="AG43" s="246"/>
      <c r="AH43" s="190"/>
      <c r="AI43" s="317">
        <f t="shared" si="25"/>
        <v>0</v>
      </c>
      <c r="AJ43" s="318">
        <f t="shared" si="26"/>
        <v>0</v>
      </c>
      <c r="AK43" s="581">
        <f t="shared" si="11"/>
        <v>0</v>
      </c>
    </row>
    <row r="44" spans="1:37" ht="12.75" customHeight="1">
      <c r="A44" s="136" t="s">
        <v>382</v>
      </c>
      <c r="B44" s="272" t="s">
        <v>345</v>
      </c>
      <c r="C44" s="591">
        <f t="shared" si="27"/>
        <v>0</v>
      </c>
      <c r="D44" s="592">
        <f t="shared" si="28"/>
        <v>0</v>
      </c>
      <c r="E44" s="593">
        <f t="shared" si="29"/>
        <v>0</v>
      </c>
      <c r="F44" s="594">
        <f t="shared" si="30"/>
        <v>0</v>
      </c>
      <c r="G44" s="593">
        <f t="shared" si="31"/>
        <v>0</v>
      </c>
      <c r="H44" s="594">
        <f t="shared" si="32"/>
        <v>0</v>
      </c>
      <c r="I44" s="593">
        <f t="shared" si="33"/>
        <v>0</v>
      </c>
      <c r="J44" s="594">
        <f t="shared" si="34"/>
        <v>0</v>
      </c>
      <c r="K44" s="317">
        <f t="shared" si="35"/>
        <v>0</v>
      </c>
      <c r="L44" s="318">
        <f t="shared" si="36"/>
        <v>0</v>
      </c>
      <c r="M44" s="581">
        <f t="shared" si="37"/>
        <v>0</v>
      </c>
      <c r="N44" s="616" t="s">
        <v>150</v>
      </c>
      <c r="AA44" s="247"/>
      <c r="AB44" s="248"/>
      <c r="AC44" s="246"/>
      <c r="AD44" s="190"/>
      <c r="AE44" s="246"/>
      <c r="AF44" s="190"/>
      <c r="AG44" s="246"/>
      <c r="AH44" s="190"/>
      <c r="AI44" s="317">
        <f t="shared" si="25"/>
        <v>0</v>
      </c>
      <c r="AJ44" s="318">
        <f t="shared" si="26"/>
        <v>0</v>
      </c>
      <c r="AK44" s="581">
        <f t="shared" si="11"/>
        <v>0</v>
      </c>
    </row>
    <row r="45" spans="1:37" ht="12.75" customHeight="1">
      <c r="A45" s="136" t="s">
        <v>383</v>
      </c>
      <c r="B45" s="272" t="s">
        <v>346</v>
      </c>
      <c r="C45" s="591">
        <f t="shared" si="27"/>
        <v>0</v>
      </c>
      <c r="D45" s="592">
        <f t="shared" si="28"/>
        <v>0</v>
      </c>
      <c r="E45" s="593">
        <f t="shared" si="29"/>
        <v>0</v>
      </c>
      <c r="F45" s="594">
        <f t="shared" si="30"/>
        <v>0</v>
      </c>
      <c r="G45" s="593">
        <f t="shared" si="31"/>
        <v>0</v>
      </c>
      <c r="H45" s="594">
        <f t="shared" si="32"/>
        <v>0</v>
      </c>
      <c r="I45" s="593">
        <f t="shared" si="33"/>
        <v>0</v>
      </c>
      <c r="J45" s="594">
        <f t="shared" si="34"/>
        <v>0</v>
      </c>
      <c r="K45" s="317">
        <f t="shared" si="35"/>
        <v>0</v>
      </c>
      <c r="L45" s="318">
        <f t="shared" si="36"/>
        <v>0</v>
      </c>
      <c r="M45" s="581">
        <f t="shared" si="37"/>
        <v>0</v>
      </c>
      <c r="N45" s="616" t="s">
        <v>150</v>
      </c>
      <c r="AA45" s="247"/>
      <c r="AB45" s="248"/>
      <c r="AC45" s="246"/>
      <c r="AD45" s="190"/>
      <c r="AE45" s="246"/>
      <c r="AF45" s="190"/>
      <c r="AG45" s="246"/>
      <c r="AH45" s="190"/>
      <c r="AI45" s="317">
        <f t="shared" si="25"/>
        <v>0</v>
      </c>
      <c r="AJ45" s="318">
        <f t="shared" si="26"/>
        <v>0</v>
      </c>
      <c r="AK45" s="581">
        <f t="shared" si="11"/>
        <v>0</v>
      </c>
    </row>
    <row r="46" spans="1:37" ht="12.75" customHeight="1">
      <c r="A46" s="136" t="s">
        <v>427</v>
      </c>
      <c r="B46" s="272" t="s">
        <v>428</v>
      </c>
      <c r="C46" s="591">
        <f t="shared" si="27"/>
        <v>0</v>
      </c>
      <c r="D46" s="592">
        <f t="shared" si="28"/>
        <v>0</v>
      </c>
      <c r="E46" s="593">
        <f t="shared" si="29"/>
        <v>3</v>
      </c>
      <c r="F46" s="594">
        <f t="shared" si="30"/>
        <v>1</v>
      </c>
      <c r="G46" s="593">
        <f t="shared" si="31"/>
        <v>0</v>
      </c>
      <c r="H46" s="594">
        <f t="shared" si="32"/>
        <v>0</v>
      </c>
      <c r="I46" s="593">
        <f t="shared" si="33"/>
        <v>0</v>
      </c>
      <c r="J46" s="594">
        <f t="shared" si="34"/>
        <v>0</v>
      </c>
      <c r="K46" s="317">
        <f t="shared" si="35"/>
        <v>3</v>
      </c>
      <c r="L46" s="318">
        <f t="shared" si="36"/>
        <v>1</v>
      </c>
      <c r="M46" s="581">
        <f t="shared" si="37"/>
        <v>4</v>
      </c>
      <c r="N46" s="616" t="s">
        <v>150</v>
      </c>
      <c r="AA46" s="247"/>
      <c r="AB46" s="248"/>
      <c r="AC46" s="246">
        <v>3</v>
      </c>
      <c r="AD46" s="190">
        <v>1</v>
      </c>
      <c r="AE46" s="246"/>
      <c r="AF46" s="190"/>
      <c r="AG46" s="246"/>
      <c r="AH46" s="190"/>
      <c r="AI46" s="317">
        <f t="shared" si="25"/>
        <v>3</v>
      </c>
      <c r="AJ46" s="318">
        <f t="shared" si="26"/>
        <v>1</v>
      </c>
      <c r="AK46" s="581"/>
    </row>
    <row r="47" spans="1:37" ht="12.75" customHeight="1">
      <c r="A47" s="136" t="s">
        <v>292</v>
      </c>
      <c r="B47" s="272" t="s">
        <v>293</v>
      </c>
      <c r="C47" s="591">
        <f t="shared" si="27"/>
        <v>3</v>
      </c>
      <c r="D47" s="592">
        <f t="shared" si="28"/>
        <v>1</v>
      </c>
      <c r="E47" s="593">
        <f t="shared" si="29"/>
        <v>0</v>
      </c>
      <c r="F47" s="594">
        <f t="shared" si="30"/>
        <v>0</v>
      </c>
      <c r="G47" s="593">
        <f t="shared" si="31"/>
        <v>0</v>
      </c>
      <c r="H47" s="594">
        <f t="shared" si="32"/>
        <v>0</v>
      </c>
      <c r="I47" s="593">
        <f t="shared" si="33"/>
        <v>0</v>
      </c>
      <c r="J47" s="594">
        <f t="shared" si="34"/>
        <v>0</v>
      </c>
      <c r="K47" s="317">
        <f t="shared" si="35"/>
        <v>0</v>
      </c>
      <c r="L47" s="318">
        <f t="shared" si="36"/>
        <v>0</v>
      </c>
      <c r="M47" s="581">
        <f t="shared" si="37"/>
        <v>0</v>
      </c>
      <c r="N47" s="616" t="s">
        <v>150</v>
      </c>
      <c r="AA47" s="247">
        <v>3</v>
      </c>
      <c r="AB47" s="248">
        <v>1</v>
      </c>
      <c r="AC47" s="246"/>
      <c r="AD47" s="190"/>
      <c r="AE47" s="246"/>
      <c r="AF47" s="190"/>
      <c r="AG47" s="246"/>
      <c r="AH47" s="190"/>
      <c r="AI47" s="317">
        <f t="shared" si="25"/>
        <v>0</v>
      </c>
      <c r="AJ47" s="318">
        <f t="shared" si="26"/>
        <v>0</v>
      </c>
      <c r="AK47" s="581">
        <f t="shared" si="11"/>
        <v>0</v>
      </c>
    </row>
    <row r="48" spans="1:37" ht="12.75" customHeight="1">
      <c r="A48" s="136" t="s">
        <v>294</v>
      </c>
      <c r="B48" s="272" t="s">
        <v>295</v>
      </c>
      <c r="C48" s="591">
        <f aca="true" t="shared" si="38" ref="C48:C65">ROUND(AA48,0)</f>
        <v>0</v>
      </c>
      <c r="D48" s="592">
        <f aca="true" t="shared" si="39" ref="D48:D65">ROUND(AB48,0)</f>
        <v>0</v>
      </c>
      <c r="E48" s="593">
        <f aca="true" t="shared" si="40" ref="E48:E65">ROUND(AC48,0)</f>
        <v>0</v>
      </c>
      <c r="F48" s="594">
        <f aca="true" t="shared" si="41" ref="F48:F65">ROUND(AD48,0)</f>
        <v>0</v>
      </c>
      <c r="G48" s="593">
        <f aca="true" t="shared" si="42" ref="G48:G65">ROUND(AE48,0)</f>
        <v>0</v>
      </c>
      <c r="H48" s="594">
        <f aca="true" t="shared" si="43" ref="H48:H65">ROUND(AF48,0)</f>
        <v>0</v>
      </c>
      <c r="I48" s="593">
        <f aca="true" t="shared" si="44" ref="I48:I65">ROUND(AG48,0)</f>
        <v>0</v>
      </c>
      <c r="J48" s="594">
        <f aca="true" t="shared" si="45" ref="J48:J65">ROUND(AH48,0)</f>
        <v>0</v>
      </c>
      <c r="K48" s="317">
        <f aca="true" t="shared" si="46" ref="K48:K65">E48+G48+I48</f>
        <v>0</v>
      </c>
      <c r="L48" s="318">
        <f aca="true" t="shared" si="47" ref="L48:L65">F48+H48+J48</f>
        <v>0</v>
      </c>
      <c r="M48" s="581">
        <f aca="true" t="shared" si="48" ref="M48:M65">K48+L48</f>
        <v>0</v>
      </c>
      <c r="N48" s="616" t="s">
        <v>150</v>
      </c>
      <c r="AA48" s="247"/>
      <c r="AB48" s="248"/>
      <c r="AC48" s="246"/>
      <c r="AD48" s="190"/>
      <c r="AE48" s="246"/>
      <c r="AF48" s="190"/>
      <c r="AG48" s="246"/>
      <c r="AH48" s="190"/>
      <c r="AI48" s="317">
        <f t="shared" si="25"/>
        <v>0</v>
      </c>
      <c r="AJ48" s="318">
        <f t="shared" si="26"/>
        <v>0</v>
      </c>
      <c r="AK48" s="581">
        <f t="shared" si="11"/>
        <v>0</v>
      </c>
    </row>
    <row r="49" spans="1:37" ht="12.75" customHeight="1">
      <c r="A49" s="136" t="s">
        <v>296</v>
      </c>
      <c r="B49" s="272" t="s">
        <v>297</v>
      </c>
      <c r="C49" s="591">
        <f t="shared" si="38"/>
        <v>19</v>
      </c>
      <c r="D49" s="592">
        <f t="shared" si="39"/>
        <v>14</v>
      </c>
      <c r="E49" s="593">
        <f t="shared" si="40"/>
        <v>19</v>
      </c>
      <c r="F49" s="594">
        <f t="shared" si="41"/>
        <v>14</v>
      </c>
      <c r="G49" s="593">
        <f t="shared" si="42"/>
        <v>0</v>
      </c>
      <c r="H49" s="594">
        <f t="shared" si="43"/>
        <v>0</v>
      </c>
      <c r="I49" s="593">
        <f t="shared" si="44"/>
        <v>0</v>
      </c>
      <c r="J49" s="594">
        <f t="shared" si="45"/>
        <v>0</v>
      </c>
      <c r="K49" s="317">
        <f t="shared" si="46"/>
        <v>19</v>
      </c>
      <c r="L49" s="318">
        <f t="shared" si="47"/>
        <v>14</v>
      </c>
      <c r="M49" s="581">
        <f t="shared" si="48"/>
        <v>33</v>
      </c>
      <c r="N49" s="616" t="s">
        <v>150</v>
      </c>
      <c r="AA49" s="247">
        <v>19</v>
      </c>
      <c r="AB49" s="248">
        <v>14</v>
      </c>
      <c r="AC49" s="246">
        <v>19</v>
      </c>
      <c r="AD49" s="190">
        <v>14</v>
      </c>
      <c r="AE49" s="246"/>
      <c r="AF49" s="190"/>
      <c r="AG49" s="246"/>
      <c r="AH49" s="190"/>
      <c r="AI49" s="317">
        <f t="shared" si="25"/>
        <v>19</v>
      </c>
      <c r="AJ49" s="318">
        <f t="shared" si="26"/>
        <v>14</v>
      </c>
      <c r="AK49" s="581">
        <f t="shared" si="11"/>
        <v>33</v>
      </c>
    </row>
    <row r="50" spans="1:37" ht="12.75" customHeight="1">
      <c r="A50" s="136" t="s">
        <v>202</v>
      </c>
      <c r="B50" s="272" t="s">
        <v>135</v>
      </c>
      <c r="C50" s="591">
        <f t="shared" si="38"/>
        <v>0</v>
      </c>
      <c r="D50" s="592">
        <f t="shared" si="39"/>
        <v>0</v>
      </c>
      <c r="E50" s="593">
        <f t="shared" si="40"/>
        <v>0</v>
      </c>
      <c r="F50" s="594">
        <f t="shared" si="41"/>
        <v>0</v>
      </c>
      <c r="G50" s="593">
        <f t="shared" si="42"/>
        <v>0</v>
      </c>
      <c r="H50" s="594">
        <f t="shared" si="43"/>
        <v>0</v>
      </c>
      <c r="I50" s="593">
        <f t="shared" si="44"/>
        <v>0</v>
      </c>
      <c r="J50" s="594">
        <f t="shared" si="45"/>
        <v>0</v>
      </c>
      <c r="K50" s="317">
        <f t="shared" si="46"/>
        <v>0</v>
      </c>
      <c r="L50" s="318">
        <f t="shared" si="47"/>
        <v>0</v>
      </c>
      <c r="M50" s="581">
        <f t="shared" si="48"/>
        <v>0</v>
      </c>
      <c r="N50" s="616" t="s">
        <v>150</v>
      </c>
      <c r="AA50" s="247"/>
      <c r="AB50" s="248"/>
      <c r="AC50" s="246"/>
      <c r="AD50" s="190"/>
      <c r="AE50" s="246"/>
      <c r="AF50" s="190"/>
      <c r="AG50" s="246"/>
      <c r="AH50" s="190"/>
      <c r="AI50" s="317">
        <f t="shared" si="25"/>
        <v>0</v>
      </c>
      <c r="AJ50" s="318">
        <f t="shared" si="26"/>
        <v>0</v>
      </c>
      <c r="AK50" s="581">
        <f t="shared" si="11"/>
        <v>0</v>
      </c>
    </row>
    <row r="51" spans="1:37" ht="12.75" customHeight="1">
      <c r="A51" s="136" t="s">
        <v>203</v>
      </c>
      <c r="B51" s="272" t="s">
        <v>136</v>
      </c>
      <c r="C51" s="591">
        <f t="shared" si="38"/>
        <v>0</v>
      </c>
      <c r="D51" s="592">
        <f t="shared" si="39"/>
        <v>0</v>
      </c>
      <c r="E51" s="593">
        <f t="shared" si="40"/>
        <v>0</v>
      </c>
      <c r="F51" s="594">
        <f t="shared" si="41"/>
        <v>0</v>
      </c>
      <c r="G51" s="593">
        <f t="shared" si="42"/>
        <v>0</v>
      </c>
      <c r="H51" s="594">
        <f t="shared" si="43"/>
        <v>0</v>
      </c>
      <c r="I51" s="593">
        <f t="shared" si="44"/>
        <v>0</v>
      </c>
      <c r="J51" s="594">
        <f t="shared" si="45"/>
        <v>0</v>
      </c>
      <c r="K51" s="317">
        <f t="shared" si="46"/>
        <v>0</v>
      </c>
      <c r="L51" s="318">
        <f t="shared" si="47"/>
        <v>0</v>
      </c>
      <c r="M51" s="581">
        <f t="shared" si="48"/>
        <v>0</v>
      </c>
      <c r="N51" s="616" t="s">
        <v>150</v>
      </c>
      <c r="AA51" s="247"/>
      <c r="AB51" s="248"/>
      <c r="AC51" s="246"/>
      <c r="AD51" s="190"/>
      <c r="AE51" s="246"/>
      <c r="AF51" s="190"/>
      <c r="AG51" s="246"/>
      <c r="AH51" s="190"/>
      <c r="AI51" s="317">
        <f t="shared" si="25"/>
        <v>0</v>
      </c>
      <c r="AJ51" s="318">
        <f t="shared" si="26"/>
        <v>0</v>
      </c>
      <c r="AK51" s="581">
        <f t="shared" si="11"/>
        <v>0</v>
      </c>
    </row>
    <row r="52" spans="1:37" ht="12.75" customHeight="1">
      <c r="A52" s="136" t="s">
        <v>298</v>
      </c>
      <c r="B52" s="272" t="s">
        <v>299</v>
      </c>
      <c r="C52" s="591">
        <f t="shared" si="38"/>
        <v>0</v>
      </c>
      <c r="D52" s="592">
        <f t="shared" si="39"/>
        <v>0</v>
      </c>
      <c r="E52" s="593">
        <f t="shared" si="40"/>
        <v>0</v>
      </c>
      <c r="F52" s="594">
        <f t="shared" si="41"/>
        <v>0</v>
      </c>
      <c r="G52" s="593">
        <f t="shared" si="42"/>
        <v>0</v>
      </c>
      <c r="H52" s="594">
        <f t="shared" si="43"/>
        <v>0</v>
      </c>
      <c r="I52" s="593">
        <f t="shared" si="44"/>
        <v>0</v>
      </c>
      <c r="J52" s="594">
        <f t="shared" si="45"/>
        <v>0</v>
      </c>
      <c r="K52" s="317">
        <f t="shared" si="46"/>
        <v>0</v>
      </c>
      <c r="L52" s="318">
        <f t="shared" si="47"/>
        <v>0</v>
      </c>
      <c r="M52" s="581">
        <f t="shared" si="48"/>
        <v>0</v>
      </c>
      <c r="N52" s="616" t="s">
        <v>150</v>
      </c>
      <c r="AA52" s="247"/>
      <c r="AB52" s="248"/>
      <c r="AC52" s="246"/>
      <c r="AD52" s="190"/>
      <c r="AE52" s="246"/>
      <c r="AF52" s="190"/>
      <c r="AG52" s="246"/>
      <c r="AH52" s="190"/>
      <c r="AI52" s="317">
        <f t="shared" si="25"/>
        <v>0</v>
      </c>
      <c r="AJ52" s="318">
        <f t="shared" si="26"/>
        <v>0</v>
      </c>
      <c r="AK52" s="581">
        <f t="shared" si="11"/>
        <v>0</v>
      </c>
    </row>
    <row r="53" spans="1:37" ht="12.75" customHeight="1">
      <c r="A53" s="136" t="s">
        <v>429</v>
      </c>
      <c r="B53" s="272" t="s">
        <v>430</v>
      </c>
      <c r="C53" s="591">
        <f t="shared" si="38"/>
        <v>0</v>
      </c>
      <c r="D53" s="592">
        <f t="shared" si="39"/>
        <v>0</v>
      </c>
      <c r="E53" s="593">
        <f t="shared" si="40"/>
        <v>0</v>
      </c>
      <c r="F53" s="594">
        <f t="shared" si="41"/>
        <v>0</v>
      </c>
      <c r="G53" s="593">
        <f t="shared" si="42"/>
        <v>0</v>
      </c>
      <c r="H53" s="594">
        <f t="shared" si="43"/>
        <v>0</v>
      </c>
      <c r="I53" s="593">
        <f t="shared" si="44"/>
        <v>0</v>
      </c>
      <c r="J53" s="594">
        <f t="shared" si="45"/>
        <v>0</v>
      </c>
      <c r="K53" s="317">
        <f t="shared" si="46"/>
        <v>0</v>
      </c>
      <c r="L53" s="318">
        <f t="shared" si="47"/>
        <v>0</v>
      </c>
      <c r="M53" s="581">
        <f t="shared" si="48"/>
        <v>0</v>
      </c>
      <c r="N53" s="616" t="s">
        <v>150</v>
      </c>
      <c r="AA53" s="247"/>
      <c r="AB53" s="248"/>
      <c r="AC53" s="246"/>
      <c r="AD53" s="190"/>
      <c r="AE53" s="246"/>
      <c r="AF53" s="190"/>
      <c r="AG53" s="246"/>
      <c r="AH53" s="190"/>
      <c r="AI53" s="317">
        <f t="shared" si="25"/>
        <v>0</v>
      </c>
      <c r="AJ53" s="318">
        <f t="shared" si="26"/>
        <v>0</v>
      </c>
      <c r="AK53" s="581"/>
    </row>
    <row r="54" spans="1:37" ht="12.75" customHeight="1">
      <c r="A54" s="136" t="s">
        <v>384</v>
      </c>
      <c r="B54" s="272" t="s">
        <v>347</v>
      </c>
      <c r="C54" s="591">
        <f t="shared" si="38"/>
        <v>0</v>
      </c>
      <c r="D54" s="592">
        <f t="shared" si="39"/>
        <v>0</v>
      </c>
      <c r="E54" s="593">
        <f t="shared" si="40"/>
        <v>0</v>
      </c>
      <c r="F54" s="594">
        <f t="shared" si="41"/>
        <v>0</v>
      </c>
      <c r="G54" s="593">
        <f t="shared" si="42"/>
        <v>0</v>
      </c>
      <c r="H54" s="594">
        <f t="shared" si="43"/>
        <v>0</v>
      </c>
      <c r="I54" s="593">
        <f t="shared" si="44"/>
        <v>0</v>
      </c>
      <c r="J54" s="594">
        <f t="shared" si="45"/>
        <v>0</v>
      </c>
      <c r="K54" s="317">
        <f t="shared" si="46"/>
        <v>0</v>
      </c>
      <c r="L54" s="318">
        <f t="shared" si="47"/>
        <v>0</v>
      </c>
      <c r="M54" s="581">
        <f t="shared" si="48"/>
        <v>0</v>
      </c>
      <c r="N54" s="616" t="s">
        <v>150</v>
      </c>
      <c r="AA54" s="247"/>
      <c r="AB54" s="248"/>
      <c r="AC54" s="246"/>
      <c r="AD54" s="190"/>
      <c r="AE54" s="246"/>
      <c r="AF54" s="190"/>
      <c r="AG54" s="246"/>
      <c r="AH54" s="190"/>
      <c r="AI54" s="317">
        <f t="shared" si="25"/>
        <v>0</v>
      </c>
      <c r="AJ54" s="318">
        <f t="shared" si="26"/>
        <v>0</v>
      </c>
      <c r="AK54" s="581">
        <f t="shared" si="11"/>
        <v>0</v>
      </c>
    </row>
    <row r="55" spans="1:37" ht="12.75" customHeight="1">
      <c r="A55" s="136" t="s">
        <v>385</v>
      </c>
      <c r="B55" s="272" t="s">
        <v>348</v>
      </c>
      <c r="C55" s="591">
        <f t="shared" si="38"/>
        <v>0</v>
      </c>
      <c r="D55" s="592">
        <f t="shared" si="39"/>
        <v>0</v>
      </c>
      <c r="E55" s="593">
        <f t="shared" si="40"/>
        <v>0</v>
      </c>
      <c r="F55" s="594">
        <f t="shared" si="41"/>
        <v>0</v>
      </c>
      <c r="G55" s="593">
        <f t="shared" si="42"/>
        <v>0</v>
      </c>
      <c r="H55" s="594">
        <f t="shared" si="43"/>
        <v>0</v>
      </c>
      <c r="I55" s="593">
        <f t="shared" si="44"/>
        <v>0</v>
      </c>
      <c r="J55" s="594">
        <f t="shared" si="45"/>
        <v>0</v>
      </c>
      <c r="K55" s="317">
        <f t="shared" si="46"/>
        <v>0</v>
      </c>
      <c r="L55" s="318">
        <f t="shared" si="47"/>
        <v>0</v>
      </c>
      <c r="M55" s="581">
        <f t="shared" si="48"/>
        <v>0</v>
      </c>
      <c r="N55" s="616" t="s">
        <v>150</v>
      </c>
      <c r="AA55" s="247"/>
      <c r="AB55" s="248"/>
      <c r="AC55" s="246"/>
      <c r="AD55" s="190"/>
      <c r="AE55" s="246"/>
      <c r="AF55" s="190"/>
      <c r="AG55" s="246"/>
      <c r="AH55" s="190"/>
      <c r="AI55" s="317">
        <f t="shared" si="25"/>
        <v>0</v>
      </c>
      <c r="AJ55" s="318">
        <f t="shared" si="26"/>
        <v>0</v>
      </c>
      <c r="AK55" s="581">
        <f t="shared" si="11"/>
        <v>0</v>
      </c>
    </row>
    <row r="56" spans="1:37" ht="12.75" customHeight="1">
      <c r="A56" s="136" t="s">
        <v>386</v>
      </c>
      <c r="B56" s="272" t="s">
        <v>349</v>
      </c>
      <c r="C56" s="591">
        <f t="shared" si="38"/>
        <v>0</v>
      </c>
      <c r="D56" s="592">
        <f t="shared" si="39"/>
        <v>0</v>
      </c>
      <c r="E56" s="593">
        <f t="shared" si="40"/>
        <v>0</v>
      </c>
      <c r="F56" s="594">
        <f t="shared" si="41"/>
        <v>0</v>
      </c>
      <c r="G56" s="593">
        <f t="shared" si="42"/>
        <v>0</v>
      </c>
      <c r="H56" s="594">
        <f t="shared" si="43"/>
        <v>0</v>
      </c>
      <c r="I56" s="593">
        <f t="shared" si="44"/>
        <v>0</v>
      </c>
      <c r="J56" s="594">
        <f t="shared" si="45"/>
        <v>0</v>
      </c>
      <c r="K56" s="317">
        <f t="shared" si="46"/>
        <v>0</v>
      </c>
      <c r="L56" s="318">
        <f t="shared" si="47"/>
        <v>0</v>
      </c>
      <c r="M56" s="581">
        <f t="shared" si="48"/>
        <v>0</v>
      </c>
      <c r="N56" s="616" t="s">
        <v>150</v>
      </c>
      <c r="AA56" s="247"/>
      <c r="AB56" s="248"/>
      <c r="AC56" s="246"/>
      <c r="AD56" s="190"/>
      <c r="AE56" s="246"/>
      <c r="AF56" s="190"/>
      <c r="AG56" s="246"/>
      <c r="AH56" s="190"/>
      <c r="AI56" s="317">
        <f t="shared" si="25"/>
        <v>0</v>
      </c>
      <c r="AJ56" s="318">
        <f t="shared" si="26"/>
        <v>0</v>
      </c>
      <c r="AK56" s="581">
        <f t="shared" si="11"/>
        <v>0</v>
      </c>
    </row>
    <row r="57" spans="1:37" ht="12.75" customHeight="1">
      <c r="A57" s="136" t="s">
        <v>387</v>
      </c>
      <c r="B57" s="272" t="s">
        <v>350</v>
      </c>
      <c r="C57" s="591">
        <f t="shared" si="38"/>
        <v>0</v>
      </c>
      <c r="D57" s="592">
        <f t="shared" si="39"/>
        <v>0</v>
      </c>
      <c r="E57" s="593">
        <f t="shared" si="40"/>
        <v>0</v>
      </c>
      <c r="F57" s="594">
        <f t="shared" si="41"/>
        <v>0</v>
      </c>
      <c r="G57" s="593">
        <f t="shared" si="42"/>
        <v>0</v>
      </c>
      <c r="H57" s="594">
        <f t="shared" si="43"/>
        <v>0</v>
      </c>
      <c r="I57" s="593">
        <f t="shared" si="44"/>
        <v>0</v>
      </c>
      <c r="J57" s="594">
        <f t="shared" si="45"/>
        <v>0</v>
      </c>
      <c r="K57" s="317">
        <f t="shared" si="46"/>
        <v>0</v>
      </c>
      <c r="L57" s="318">
        <f t="shared" si="47"/>
        <v>0</v>
      </c>
      <c r="M57" s="581">
        <f t="shared" si="48"/>
        <v>0</v>
      </c>
      <c r="N57" s="616" t="s">
        <v>150</v>
      </c>
      <c r="AA57" s="247"/>
      <c r="AB57" s="248"/>
      <c r="AC57" s="246"/>
      <c r="AD57" s="190"/>
      <c r="AE57" s="246"/>
      <c r="AF57" s="190"/>
      <c r="AG57" s="246"/>
      <c r="AH57" s="190"/>
      <c r="AI57" s="317">
        <f t="shared" si="25"/>
        <v>0</v>
      </c>
      <c r="AJ57" s="318">
        <f t="shared" si="26"/>
        <v>0</v>
      </c>
      <c r="AK57" s="581">
        <f t="shared" si="11"/>
        <v>0</v>
      </c>
    </row>
    <row r="58" spans="1:37" ht="12.75" customHeight="1">
      <c r="A58" s="136" t="s">
        <v>431</v>
      </c>
      <c r="B58" s="272" t="s">
        <v>432</v>
      </c>
      <c r="C58" s="591">
        <f t="shared" si="38"/>
        <v>0</v>
      </c>
      <c r="D58" s="592">
        <f t="shared" si="39"/>
        <v>0</v>
      </c>
      <c r="E58" s="593">
        <f t="shared" si="40"/>
        <v>0</v>
      </c>
      <c r="F58" s="594">
        <f t="shared" si="41"/>
        <v>0</v>
      </c>
      <c r="G58" s="593">
        <f t="shared" si="42"/>
        <v>0</v>
      </c>
      <c r="H58" s="594">
        <f t="shared" si="43"/>
        <v>0</v>
      </c>
      <c r="I58" s="593">
        <f t="shared" si="44"/>
        <v>0</v>
      </c>
      <c r="J58" s="594">
        <f t="shared" si="45"/>
        <v>0</v>
      </c>
      <c r="K58" s="317">
        <f t="shared" si="46"/>
        <v>0</v>
      </c>
      <c r="L58" s="318">
        <f t="shared" si="47"/>
        <v>0</v>
      </c>
      <c r="M58" s="581">
        <f t="shared" si="48"/>
        <v>0</v>
      </c>
      <c r="N58" s="616" t="s">
        <v>150</v>
      </c>
      <c r="AA58" s="247"/>
      <c r="AB58" s="248"/>
      <c r="AC58" s="246"/>
      <c r="AD58" s="190"/>
      <c r="AE58" s="246"/>
      <c r="AF58" s="190"/>
      <c r="AG58" s="246"/>
      <c r="AH58" s="190"/>
      <c r="AI58" s="317">
        <f t="shared" si="25"/>
        <v>0</v>
      </c>
      <c r="AJ58" s="318">
        <f t="shared" si="26"/>
        <v>0</v>
      </c>
      <c r="AK58" s="581"/>
    </row>
    <row r="59" spans="1:37" ht="12.75" customHeight="1">
      <c r="A59" s="136" t="s">
        <v>204</v>
      </c>
      <c r="B59" s="272" t="s">
        <v>157</v>
      </c>
      <c r="C59" s="591">
        <f t="shared" si="38"/>
        <v>0</v>
      </c>
      <c r="D59" s="592">
        <f t="shared" si="39"/>
        <v>0</v>
      </c>
      <c r="E59" s="593">
        <f t="shared" si="40"/>
        <v>0</v>
      </c>
      <c r="F59" s="594">
        <f t="shared" si="41"/>
        <v>0</v>
      </c>
      <c r="G59" s="593">
        <f t="shared" si="42"/>
        <v>0</v>
      </c>
      <c r="H59" s="594">
        <f t="shared" si="43"/>
        <v>0</v>
      </c>
      <c r="I59" s="593">
        <f t="shared" si="44"/>
        <v>0</v>
      </c>
      <c r="J59" s="594">
        <f t="shared" si="45"/>
        <v>0</v>
      </c>
      <c r="K59" s="317">
        <f t="shared" si="46"/>
        <v>0</v>
      </c>
      <c r="L59" s="318">
        <f t="shared" si="47"/>
        <v>0</v>
      </c>
      <c r="M59" s="581">
        <f t="shared" si="48"/>
        <v>0</v>
      </c>
      <c r="N59" s="616" t="s">
        <v>150</v>
      </c>
      <c r="AA59" s="247"/>
      <c r="AB59" s="248"/>
      <c r="AC59" s="246"/>
      <c r="AD59" s="190"/>
      <c r="AE59" s="246"/>
      <c r="AF59" s="190"/>
      <c r="AG59" s="246"/>
      <c r="AH59" s="190"/>
      <c r="AI59" s="317">
        <f t="shared" si="25"/>
        <v>0</v>
      </c>
      <c r="AJ59" s="318">
        <f t="shared" si="26"/>
        <v>0</v>
      </c>
      <c r="AK59" s="581">
        <f t="shared" si="11"/>
        <v>0</v>
      </c>
    </row>
    <row r="60" spans="1:37" ht="12.75" customHeight="1">
      <c r="A60" s="136" t="s">
        <v>205</v>
      </c>
      <c r="B60" s="272" t="s">
        <v>158</v>
      </c>
      <c r="C60" s="591">
        <f t="shared" si="38"/>
        <v>0</v>
      </c>
      <c r="D60" s="592">
        <f t="shared" si="39"/>
        <v>0</v>
      </c>
      <c r="E60" s="593">
        <f t="shared" si="40"/>
        <v>0</v>
      </c>
      <c r="F60" s="594">
        <f t="shared" si="41"/>
        <v>0</v>
      </c>
      <c r="G60" s="593">
        <f t="shared" si="42"/>
        <v>0</v>
      </c>
      <c r="H60" s="594">
        <f t="shared" si="43"/>
        <v>0</v>
      </c>
      <c r="I60" s="593">
        <f t="shared" si="44"/>
        <v>0</v>
      </c>
      <c r="J60" s="594">
        <f t="shared" si="45"/>
        <v>0</v>
      </c>
      <c r="K60" s="317">
        <f t="shared" si="46"/>
        <v>0</v>
      </c>
      <c r="L60" s="318">
        <f t="shared" si="47"/>
        <v>0</v>
      </c>
      <c r="M60" s="581">
        <f t="shared" si="48"/>
        <v>0</v>
      </c>
      <c r="N60" s="616" t="s">
        <v>150</v>
      </c>
      <c r="AA60" s="247"/>
      <c r="AB60" s="248"/>
      <c r="AC60" s="246"/>
      <c r="AD60" s="190"/>
      <c r="AE60" s="246"/>
      <c r="AF60" s="190"/>
      <c r="AG60" s="246"/>
      <c r="AH60" s="190"/>
      <c r="AI60" s="317">
        <f t="shared" si="25"/>
        <v>0</v>
      </c>
      <c r="AJ60" s="318">
        <f t="shared" si="26"/>
        <v>0</v>
      </c>
      <c r="AK60" s="581">
        <f t="shared" si="11"/>
        <v>0</v>
      </c>
    </row>
    <row r="61" spans="1:37" ht="12.75" customHeight="1">
      <c r="A61" s="136" t="s">
        <v>206</v>
      </c>
      <c r="B61" s="272" t="s">
        <v>159</v>
      </c>
      <c r="C61" s="591">
        <f t="shared" si="38"/>
        <v>0</v>
      </c>
      <c r="D61" s="592">
        <f t="shared" si="39"/>
        <v>0</v>
      </c>
      <c r="E61" s="593">
        <f t="shared" si="40"/>
        <v>0</v>
      </c>
      <c r="F61" s="594">
        <f t="shared" si="41"/>
        <v>0</v>
      </c>
      <c r="G61" s="593">
        <f t="shared" si="42"/>
        <v>0</v>
      </c>
      <c r="H61" s="594">
        <f t="shared" si="43"/>
        <v>0</v>
      </c>
      <c r="I61" s="593">
        <f t="shared" si="44"/>
        <v>0</v>
      </c>
      <c r="J61" s="594">
        <f t="shared" si="45"/>
        <v>0</v>
      </c>
      <c r="K61" s="317">
        <f t="shared" si="46"/>
        <v>0</v>
      </c>
      <c r="L61" s="318">
        <f t="shared" si="47"/>
        <v>0</v>
      </c>
      <c r="M61" s="581">
        <f t="shared" si="48"/>
        <v>0</v>
      </c>
      <c r="N61" s="616" t="s">
        <v>150</v>
      </c>
      <c r="AA61" s="247"/>
      <c r="AB61" s="248"/>
      <c r="AC61" s="246"/>
      <c r="AD61" s="190"/>
      <c r="AE61" s="246"/>
      <c r="AF61" s="190"/>
      <c r="AG61" s="246"/>
      <c r="AH61" s="190"/>
      <c r="AI61" s="317">
        <f t="shared" si="25"/>
        <v>0</v>
      </c>
      <c r="AJ61" s="318">
        <f t="shared" si="26"/>
        <v>0</v>
      </c>
      <c r="AK61" s="581">
        <f t="shared" si="11"/>
        <v>0</v>
      </c>
    </row>
    <row r="62" spans="1:37" ht="12.75" customHeight="1">
      <c r="A62" s="136" t="s">
        <v>207</v>
      </c>
      <c r="B62" s="272" t="s">
        <v>160</v>
      </c>
      <c r="C62" s="591">
        <f t="shared" si="38"/>
        <v>0</v>
      </c>
      <c r="D62" s="592">
        <f t="shared" si="39"/>
        <v>0</v>
      </c>
      <c r="E62" s="593">
        <f t="shared" si="40"/>
        <v>0</v>
      </c>
      <c r="F62" s="594">
        <f t="shared" si="41"/>
        <v>0</v>
      </c>
      <c r="G62" s="593">
        <f t="shared" si="42"/>
        <v>0</v>
      </c>
      <c r="H62" s="594">
        <f t="shared" si="43"/>
        <v>0</v>
      </c>
      <c r="I62" s="593">
        <f t="shared" si="44"/>
        <v>0</v>
      </c>
      <c r="J62" s="594">
        <f t="shared" si="45"/>
        <v>0</v>
      </c>
      <c r="K62" s="317">
        <f t="shared" si="46"/>
        <v>0</v>
      </c>
      <c r="L62" s="318">
        <f t="shared" si="47"/>
        <v>0</v>
      </c>
      <c r="M62" s="581">
        <f t="shared" si="48"/>
        <v>0</v>
      </c>
      <c r="N62" s="616" t="s">
        <v>150</v>
      </c>
      <c r="AA62" s="247"/>
      <c r="AB62" s="248"/>
      <c r="AC62" s="246"/>
      <c r="AD62" s="190"/>
      <c r="AE62" s="246"/>
      <c r="AF62" s="190"/>
      <c r="AG62" s="246"/>
      <c r="AH62" s="190"/>
      <c r="AI62" s="317">
        <f t="shared" si="25"/>
        <v>0</v>
      </c>
      <c r="AJ62" s="318">
        <f t="shared" si="26"/>
        <v>0</v>
      </c>
      <c r="AK62" s="581">
        <f t="shared" si="11"/>
        <v>0</v>
      </c>
    </row>
    <row r="63" spans="1:37" ht="12.75" customHeight="1">
      <c r="A63" s="136" t="s">
        <v>388</v>
      </c>
      <c r="B63" s="272" t="s">
        <v>300</v>
      </c>
      <c r="C63" s="591">
        <f t="shared" si="38"/>
        <v>0</v>
      </c>
      <c r="D63" s="592">
        <f t="shared" si="39"/>
        <v>0</v>
      </c>
      <c r="E63" s="593">
        <f t="shared" si="40"/>
        <v>0</v>
      </c>
      <c r="F63" s="594">
        <f t="shared" si="41"/>
        <v>0</v>
      </c>
      <c r="G63" s="593">
        <f t="shared" si="42"/>
        <v>0</v>
      </c>
      <c r="H63" s="594">
        <f t="shared" si="43"/>
        <v>0</v>
      </c>
      <c r="I63" s="593">
        <f t="shared" si="44"/>
        <v>0</v>
      </c>
      <c r="J63" s="594">
        <f t="shared" si="45"/>
        <v>0</v>
      </c>
      <c r="K63" s="317">
        <f t="shared" si="46"/>
        <v>0</v>
      </c>
      <c r="L63" s="318">
        <f t="shared" si="47"/>
        <v>0</v>
      </c>
      <c r="M63" s="581">
        <f t="shared" si="48"/>
        <v>0</v>
      </c>
      <c r="N63" s="616" t="s">
        <v>150</v>
      </c>
      <c r="AA63" s="247"/>
      <c r="AB63" s="248"/>
      <c r="AC63" s="246"/>
      <c r="AD63" s="190"/>
      <c r="AE63" s="246"/>
      <c r="AF63" s="190"/>
      <c r="AG63" s="246"/>
      <c r="AH63" s="190"/>
      <c r="AI63" s="317">
        <f t="shared" si="25"/>
        <v>0</v>
      </c>
      <c r="AJ63" s="318">
        <f t="shared" si="26"/>
        <v>0</v>
      </c>
      <c r="AK63" s="581">
        <f t="shared" si="11"/>
        <v>0</v>
      </c>
    </row>
    <row r="64" spans="1:37" ht="12.75" customHeight="1">
      <c r="A64" s="136" t="s">
        <v>389</v>
      </c>
      <c r="B64" s="557" t="s">
        <v>137</v>
      </c>
      <c r="C64" s="591">
        <f t="shared" si="38"/>
        <v>0</v>
      </c>
      <c r="D64" s="592">
        <f t="shared" si="39"/>
        <v>0</v>
      </c>
      <c r="E64" s="593">
        <f t="shared" si="40"/>
        <v>0</v>
      </c>
      <c r="F64" s="594">
        <f t="shared" si="41"/>
        <v>0</v>
      </c>
      <c r="G64" s="593">
        <f t="shared" si="42"/>
        <v>0</v>
      </c>
      <c r="H64" s="594">
        <f t="shared" si="43"/>
        <v>0</v>
      </c>
      <c r="I64" s="593">
        <f t="shared" si="44"/>
        <v>0</v>
      </c>
      <c r="J64" s="594">
        <f t="shared" si="45"/>
        <v>0</v>
      </c>
      <c r="K64" s="317">
        <f t="shared" si="46"/>
        <v>0</v>
      </c>
      <c r="L64" s="318">
        <f t="shared" si="47"/>
        <v>0</v>
      </c>
      <c r="M64" s="581">
        <f t="shared" si="48"/>
        <v>0</v>
      </c>
      <c r="N64" s="616" t="s">
        <v>402</v>
      </c>
      <c r="AA64" s="247"/>
      <c r="AB64" s="248"/>
      <c r="AC64" s="246"/>
      <c r="AD64" s="190"/>
      <c r="AE64" s="246"/>
      <c r="AF64" s="190"/>
      <c r="AG64" s="246"/>
      <c r="AH64" s="190"/>
      <c r="AI64" s="317">
        <f t="shared" si="25"/>
        <v>0</v>
      </c>
      <c r="AJ64" s="318">
        <f t="shared" si="26"/>
        <v>0</v>
      </c>
      <c r="AK64" s="581">
        <f t="shared" si="11"/>
        <v>0</v>
      </c>
    </row>
    <row r="65" spans="1:37" ht="12.75" customHeight="1" thickBot="1">
      <c r="A65" s="136" t="s">
        <v>390</v>
      </c>
      <c r="B65" s="557" t="s">
        <v>324</v>
      </c>
      <c r="C65" s="591">
        <f t="shared" si="38"/>
        <v>0</v>
      </c>
      <c r="D65" s="592">
        <f t="shared" si="39"/>
        <v>0</v>
      </c>
      <c r="E65" s="593">
        <f t="shared" si="40"/>
        <v>0</v>
      </c>
      <c r="F65" s="594">
        <f t="shared" si="41"/>
        <v>0</v>
      </c>
      <c r="G65" s="593">
        <f t="shared" si="42"/>
        <v>0</v>
      </c>
      <c r="H65" s="594">
        <f t="shared" si="43"/>
        <v>0</v>
      </c>
      <c r="I65" s="593">
        <f t="shared" si="44"/>
        <v>0</v>
      </c>
      <c r="J65" s="594">
        <f t="shared" si="45"/>
        <v>0</v>
      </c>
      <c r="K65" s="317">
        <f t="shared" si="46"/>
        <v>0</v>
      </c>
      <c r="L65" s="318">
        <f t="shared" si="47"/>
        <v>0</v>
      </c>
      <c r="M65" s="581">
        <f t="shared" si="48"/>
        <v>0</v>
      </c>
      <c r="N65" s="616" t="s">
        <v>402</v>
      </c>
      <c r="AA65" s="247"/>
      <c r="AB65" s="248"/>
      <c r="AC65" s="246"/>
      <c r="AD65" s="190"/>
      <c r="AE65" s="246"/>
      <c r="AF65" s="190"/>
      <c r="AG65" s="246"/>
      <c r="AH65" s="190"/>
      <c r="AI65" s="317">
        <f t="shared" si="25"/>
        <v>0</v>
      </c>
      <c r="AJ65" s="318">
        <f t="shared" si="26"/>
        <v>0</v>
      </c>
      <c r="AK65" s="581">
        <f t="shared" si="11"/>
        <v>0</v>
      </c>
    </row>
    <row r="66" spans="1:36" ht="15.75" customHeight="1" thickBot="1" thickTop="1">
      <c r="A66" s="229" t="s">
        <v>42</v>
      </c>
      <c r="B66" s="16"/>
      <c r="C66" s="319">
        <f>SUM(C6:C65)</f>
        <v>44</v>
      </c>
      <c r="D66" s="320">
        <f aca="true" t="shared" si="49" ref="D66:L66">SUM(D6:D65)</f>
        <v>44</v>
      </c>
      <c r="E66" s="319">
        <f t="shared" si="49"/>
        <v>45</v>
      </c>
      <c r="F66" s="320">
        <f t="shared" si="49"/>
        <v>41</v>
      </c>
      <c r="G66" s="319">
        <f t="shared" si="49"/>
        <v>0</v>
      </c>
      <c r="H66" s="320">
        <f t="shared" si="49"/>
        <v>0</v>
      </c>
      <c r="I66" s="319">
        <f t="shared" si="49"/>
        <v>0</v>
      </c>
      <c r="J66" s="320">
        <f t="shared" si="49"/>
        <v>0</v>
      </c>
      <c r="K66" s="319">
        <f t="shared" si="49"/>
        <v>45</v>
      </c>
      <c r="L66" s="321">
        <f t="shared" si="49"/>
        <v>41</v>
      </c>
      <c r="AA66" s="319">
        <f>SUM(AA6:AA65)</f>
        <v>44</v>
      </c>
      <c r="AB66" s="320">
        <f aca="true" t="shared" si="50" ref="AB66:AJ66">SUM(AB6:AB65)</f>
        <v>44</v>
      </c>
      <c r="AC66" s="319">
        <f t="shared" si="50"/>
        <v>45</v>
      </c>
      <c r="AD66" s="320">
        <f t="shared" si="50"/>
        <v>41</v>
      </c>
      <c r="AE66" s="319">
        <f t="shared" si="50"/>
        <v>0</v>
      </c>
      <c r="AF66" s="320">
        <f t="shared" si="50"/>
        <v>0</v>
      </c>
      <c r="AG66" s="319">
        <f t="shared" si="50"/>
        <v>0</v>
      </c>
      <c r="AH66" s="320">
        <f t="shared" si="50"/>
        <v>0</v>
      </c>
      <c r="AI66" s="319">
        <f t="shared" si="50"/>
        <v>45</v>
      </c>
      <c r="AJ66" s="321">
        <f t="shared" si="50"/>
        <v>41</v>
      </c>
    </row>
    <row r="67" ht="18.75" customHeight="1">
      <c r="A67" s="5" t="s">
        <v>96</v>
      </c>
    </row>
    <row r="68" ht="11.25">
      <c r="A68" s="555" t="str">
        <f>"(*) inserire i dati comunicati nella tab.1 (colonna presenti al 31/12/"&amp;L1-1&amp;") della rilevazione dell'anno precedente"</f>
        <v>(*) inserire i dati comunicati nella tab.1 (colonna presenti al 31/12/2018) della rilevazione dell'anno precedente</v>
      </c>
    </row>
    <row r="69" ht="11.25">
      <c r="A69" s="5" t="s">
        <v>89</v>
      </c>
    </row>
    <row r="70" spans="4:28" ht="12.75">
      <c r="D70" s="556"/>
      <c r="AB70" s="556"/>
    </row>
  </sheetData>
  <sheetProtection password="EA98" sheet="1" formatColumns="0" selectLockedCells="1"/>
  <mergeCells count="5">
    <mergeCell ref="AE2:AJ2"/>
    <mergeCell ref="AA3:AJ3"/>
    <mergeCell ref="C3:L3"/>
    <mergeCell ref="B4:B5"/>
    <mergeCell ref="G2:L2"/>
  </mergeCells>
  <conditionalFormatting sqref="A6:L65 AA6:AJ65">
    <cfRule type="expression" priority="2" dxfId="0" stopIfTrue="1">
      <formula>$M6&gt;0</formula>
    </cfRule>
  </conditionalFormatting>
  <printOptions horizontalCentered="1" verticalCentered="1"/>
  <pageMargins left="0" right="0" top="0.17" bottom="0.16" header="0.18" footer="0.2"/>
  <pageSetup horizontalDpi="300" verticalDpi="300" orientation="landscape" paperSize="9" scale="56" r:id="rId2"/>
  <drawing r:id="rId1"/>
</worksheet>
</file>

<file path=xl/worksheets/sheet3.xml><?xml version="1.0" encoding="utf-8"?>
<worksheet xmlns="http://schemas.openxmlformats.org/spreadsheetml/2006/main" xmlns:r="http://schemas.openxmlformats.org/officeDocument/2006/relationships">
  <sheetPr codeName="Foglio9"/>
  <dimension ref="A1:AN14"/>
  <sheetViews>
    <sheetView showGridLines="0" zoomScalePageLayoutView="0" workbookViewId="0" topLeftCell="A4">
      <selection activeCell="AJ7" sqref="AJ7"/>
    </sheetView>
  </sheetViews>
  <sheetFormatPr defaultColWidth="9.33203125" defaultRowHeight="10.5"/>
  <cols>
    <col min="1" max="1" width="33" style="5" customWidth="1"/>
    <col min="2" max="2" width="13.33203125" style="7" hidden="1" customWidth="1"/>
    <col min="3" max="8" width="11.16015625" style="5" hidden="1" customWidth="1"/>
    <col min="9" max="16" width="10.83203125" style="5" hidden="1" customWidth="1"/>
    <col min="17" max="26" width="9.33203125" style="5" hidden="1" customWidth="1"/>
    <col min="27" max="32" width="11.16015625" style="5" customWidth="1"/>
    <col min="33" max="40" width="10.83203125" style="5" customWidth="1"/>
    <col min="41" max="41" width="9.33203125" style="5" customWidth="1"/>
    <col min="42" max="16384" width="9.33203125" style="5" customWidth="1"/>
  </cols>
  <sheetData>
    <row r="1" spans="1:37" ht="43.5" customHeight="1">
      <c r="A1" s="595" t="str">
        <f>'t1'!A1</f>
        <v>REGIONE SICILIA - anno 2019</v>
      </c>
      <c r="B1" s="595"/>
      <c r="C1" s="595"/>
      <c r="D1" s="595"/>
      <c r="E1" s="595"/>
      <c r="F1" s="595"/>
      <c r="G1" s="595"/>
      <c r="H1" s="595"/>
      <c r="I1" s="595"/>
      <c r="J1" s="595"/>
      <c r="K1" s="3"/>
      <c r="L1" s="244"/>
      <c r="M1"/>
      <c r="AI1" s="3"/>
      <c r="AJ1" s="244"/>
      <c r="AK1"/>
    </row>
    <row r="2" spans="1:36" ht="30" customHeight="1" thickBot="1">
      <c r="A2" s="6"/>
      <c r="G2" s="697"/>
      <c r="H2" s="697"/>
      <c r="I2" s="697"/>
      <c r="J2" s="697"/>
      <c r="K2" s="697"/>
      <c r="L2" s="697"/>
      <c r="AE2" s="697"/>
      <c r="AF2" s="697"/>
      <c r="AG2" s="697"/>
      <c r="AH2" s="697"/>
      <c r="AI2" s="697"/>
      <c r="AJ2" s="697"/>
    </row>
    <row r="3" spans="1:40" ht="24.75" customHeight="1" thickBot="1">
      <c r="A3" s="12"/>
      <c r="B3" s="13"/>
      <c r="C3" s="105" t="s">
        <v>104</v>
      </c>
      <c r="D3" s="14"/>
      <c r="E3" s="14"/>
      <c r="F3" s="14"/>
      <c r="G3" s="522"/>
      <c r="H3" s="522"/>
      <c r="I3" s="522"/>
      <c r="J3" s="522"/>
      <c r="K3" s="522"/>
      <c r="L3" s="523"/>
      <c r="M3" s="205"/>
      <c r="N3" s="205"/>
      <c r="O3" s="205"/>
      <c r="P3" s="206"/>
      <c r="AA3" s="105" t="s">
        <v>104</v>
      </c>
      <c r="AB3" s="14"/>
      <c r="AC3" s="14"/>
      <c r="AD3" s="14"/>
      <c r="AE3" s="522"/>
      <c r="AF3" s="522"/>
      <c r="AG3" s="522"/>
      <c r="AH3" s="522"/>
      <c r="AI3" s="522"/>
      <c r="AJ3" s="523"/>
      <c r="AK3" s="205"/>
      <c r="AL3" s="205"/>
      <c r="AM3" s="205"/>
      <c r="AN3" s="206"/>
    </row>
    <row r="4" spans="1:40" ht="52.5" customHeight="1" thickTop="1">
      <c r="A4" s="107" t="s">
        <v>70</v>
      </c>
      <c r="B4" s="108" t="s">
        <v>39</v>
      </c>
      <c r="C4" s="20" t="s">
        <v>75</v>
      </c>
      <c r="D4" s="109"/>
      <c r="E4" s="20" t="s">
        <v>76</v>
      </c>
      <c r="F4" s="109"/>
      <c r="G4" s="20" t="s">
        <v>29</v>
      </c>
      <c r="H4" s="109"/>
      <c r="I4" s="120" t="s">
        <v>411</v>
      </c>
      <c r="J4" s="109"/>
      <c r="K4" s="698" t="s">
        <v>403</v>
      </c>
      <c r="L4" s="699"/>
      <c r="M4" s="700" t="s">
        <v>0</v>
      </c>
      <c r="N4" s="702"/>
      <c r="O4" s="700" t="s">
        <v>1</v>
      </c>
      <c r="P4" s="701"/>
      <c r="AA4" s="700" t="s">
        <v>75</v>
      </c>
      <c r="AB4" s="702"/>
      <c r="AC4" s="700" t="s">
        <v>76</v>
      </c>
      <c r="AD4" s="702"/>
      <c r="AE4" s="700" t="s">
        <v>29</v>
      </c>
      <c r="AF4" s="702"/>
      <c r="AG4" s="698" t="s">
        <v>411</v>
      </c>
      <c r="AH4" s="699"/>
      <c r="AI4" s="698" t="s">
        <v>403</v>
      </c>
      <c r="AJ4" s="699"/>
      <c r="AK4" s="700" t="s">
        <v>0</v>
      </c>
      <c r="AL4" s="702"/>
      <c r="AM4" s="700" t="s">
        <v>1</v>
      </c>
      <c r="AN4" s="701"/>
    </row>
    <row r="5" spans="1:40" ht="20.25" customHeight="1" thickBot="1">
      <c r="A5" s="15"/>
      <c r="B5" s="19"/>
      <c r="C5" s="398" t="s">
        <v>40</v>
      </c>
      <c r="D5" s="399" t="s">
        <v>41</v>
      </c>
      <c r="E5" s="398" t="s">
        <v>40</v>
      </c>
      <c r="F5" s="399" t="s">
        <v>41</v>
      </c>
      <c r="G5" s="398" t="s">
        <v>40</v>
      </c>
      <c r="H5" s="399" t="s">
        <v>41</v>
      </c>
      <c r="I5" s="398" t="s">
        <v>40</v>
      </c>
      <c r="J5" s="399" t="s">
        <v>41</v>
      </c>
      <c r="K5" s="398" t="s">
        <v>40</v>
      </c>
      <c r="L5" s="400" t="s">
        <v>41</v>
      </c>
      <c r="M5" s="398" t="s">
        <v>40</v>
      </c>
      <c r="N5" s="400" t="s">
        <v>41</v>
      </c>
      <c r="O5" s="398" t="s">
        <v>40</v>
      </c>
      <c r="P5" s="400" t="s">
        <v>41</v>
      </c>
      <c r="AA5" s="398" t="s">
        <v>40</v>
      </c>
      <c r="AB5" s="399" t="s">
        <v>41</v>
      </c>
      <c r="AC5" s="398" t="s">
        <v>40</v>
      </c>
      <c r="AD5" s="399" t="s">
        <v>41</v>
      </c>
      <c r="AE5" s="398" t="s">
        <v>40</v>
      </c>
      <c r="AF5" s="399" t="s">
        <v>41</v>
      </c>
      <c r="AG5" s="398" t="s">
        <v>40</v>
      </c>
      <c r="AH5" s="399" t="s">
        <v>41</v>
      </c>
      <c r="AI5" s="398" t="s">
        <v>40</v>
      </c>
      <c r="AJ5" s="400" t="s">
        <v>41</v>
      </c>
      <c r="AK5" s="398" t="s">
        <v>40</v>
      </c>
      <c r="AL5" s="400" t="s">
        <v>41</v>
      </c>
      <c r="AM5" s="398" t="s">
        <v>40</v>
      </c>
      <c r="AN5" s="400" t="s">
        <v>41</v>
      </c>
    </row>
    <row r="6" spans="1:40" ht="20.25" customHeight="1" thickTop="1">
      <c r="A6" s="370" t="s">
        <v>351</v>
      </c>
      <c r="B6" s="371" t="s">
        <v>138</v>
      </c>
      <c r="C6" s="401">
        <f aca="true" t="shared" si="0" ref="C6:J10">ROUND(AA6,2)</f>
        <v>0</v>
      </c>
      <c r="D6" s="395">
        <f t="shared" si="0"/>
        <v>0</v>
      </c>
      <c r="E6" s="401">
        <f t="shared" si="0"/>
        <v>0</v>
      </c>
      <c r="F6" s="395">
        <f t="shared" si="0"/>
        <v>0</v>
      </c>
      <c r="G6" s="401">
        <f t="shared" si="0"/>
        <v>0</v>
      </c>
      <c r="H6" s="395">
        <f t="shared" si="0"/>
        <v>0</v>
      </c>
      <c r="I6" s="401">
        <f t="shared" si="0"/>
        <v>0</v>
      </c>
      <c r="J6" s="395">
        <f t="shared" si="0"/>
        <v>0</v>
      </c>
      <c r="K6" s="609">
        <f aca="true" t="shared" si="1" ref="K6:P10">ROUND(AI6,0)</f>
        <v>1</v>
      </c>
      <c r="L6" s="610">
        <f t="shared" si="1"/>
        <v>1</v>
      </c>
      <c r="M6" s="609">
        <f t="shared" si="1"/>
        <v>0</v>
      </c>
      <c r="N6" s="610">
        <f t="shared" si="1"/>
        <v>0</v>
      </c>
      <c r="O6" s="609">
        <f t="shared" si="1"/>
        <v>0</v>
      </c>
      <c r="P6" s="610">
        <f t="shared" si="1"/>
        <v>0</v>
      </c>
      <c r="AA6" s="401"/>
      <c r="AB6" s="395"/>
      <c r="AC6" s="401"/>
      <c r="AD6" s="395"/>
      <c r="AE6" s="401"/>
      <c r="AF6" s="395"/>
      <c r="AG6" s="401"/>
      <c r="AH6" s="395"/>
      <c r="AI6" s="401">
        <v>1</v>
      </c>
      <c r="AJ6" s="396">
        <v>1</v>
      </c>
      <c r="AK6" s="401"/>
      <c r="AL6" s="396"/>
      <c r="AM6" s="401"/>
      <c r="AN6" s="396"/>
    </row>
    <row r="7" spans="1:40" ht="20.25" customHeight="1">
      <c r="A7" s="370" t="s">
        <v>352</v>
      </c>
      <c r="B7" s="372" t="s">
        <v>139</v>
      </c>
      <c r="C7" s="391">
        <f t="shared" si="0"/>
        <v>0</v>
      </c>
      <c r="D7" s="392">
        <f t="shared" si="0"/>
        <v>0</v>
      </c>
      <c r="E7" s="391">
        <f t="shared" si="0"/>
        <v>0</v>
      </c>
      <c r="F7" s="392">
        <f t="shared" si="0"/>
        <v>0</v>
      </c>
      <c r="G7" s="391">
        <f t="shared" si="0"/>
        <v>0</v>
      </c>
      <c r="H7" s="392">
        <f t="shared" si="0"/>
        <v>0</v>
      </c>
      <c r="I7" s="391">
        <f t="shared" si="0"/>
        <v>0</v>
      </c>
      <c r="J7" s="392">
        <f t="shared" si="0"/>
        <v>0</v>
      </c>
      <c r="K7" s="611">
        <f t="shared" si="1"/>
        <v>0</v>
      </c>
      <c r="L7" s="612">
        <f t="shared" si="1"/>
        <v>0</v>
      </c>
      <c r="M7" s="611">
        <f t="shared" si="1"/>
        <v>0</v>
      </c>
      <c r="N7" s="612">
        <f t="shared" si="1"/>
        <v>0</v>
      </c>
      <c r="O7" s="611">
        <f t="shared" si="1"/>
        <v>0</v>
      </c>
      <c r="P7" s="612">
        <f t="shared" si="1"/>
        <v>0</v>
      </c>
      <c r="AA7" s="391"/>
      <c r="AB7" s="392"/>
      <c r="AC7" s="391"/>
      <c r="AD7" s="392"/>
      <c r="AE7" s="391"/>
      <c r="AF7" s="392"/>
      <c r="AG7" s="391"/>
      <c r="AH7" s="392"/>
      <c r="AI7" s="391"/>
      <c r="AJ7" s="393"/>
      <c r="AK7" s="391"/>
      <c r="AL7" s="393"/>
      <c r="AM7" s="391"/>
      <c r="AN7" s="393"/>
    </row>
    <row r="8" spans="1:40" ht="20.25" customHeight="1">
      <c r="A8" s="370" t="s">
        <v>353</v>
      </c>
      <c r="B8" s="372" t="s">
        <v>140</v>
      </c>
      <c r="C8" s="394">
        <f t="shared" si="0"/>
        <v>0</v>
      </c>
      <c r="D8" s="395">
        <f t="shared" si="0"/>
        <v>0</v>
      </c>
      <c r="E8" s="394">
        <f t="shared" si="0"/>
        <v>0</v>
      </c>
      <c r="F8" s="395">
        <f t="shared" si="0"/>
        <v>0</v>
      </c>
      <c r="G8" s="394">
        <f t="shared" si="0"/>
        <v>0</v>
      </c>
      <c r="H8" s="395">
        <f t="shared" si="0"/>
        <v>0</v>
      </c>
      <c r="I8" s="394">
        <f t="shared" si="0"/>
        <v>0</v>
      </c>
      <c r="J8" s="395">
        <f t="shared" si="0"/>
        <v>0</v>
      </c>
      <c r="K8" s="613">
        <f t="shared" si="1"/>
        <v>0</v>
      </c>
      <c r="L8" s="610">
        <f t="shared" si="1"/>
        <v>0</v>
      </c>
      <c r="M8" s="613">
        <f t="shared" si="1"/>
        <v>0</v>
      </c>
      <c r="N8" s="610">
        <f t="shared" si="1"/>
        <v>0</v>
      </c>
      <c r="O8" s="613">
        <f t="shared" si="1"/>
        <v>0</v>
      </c>
      <c r="P8" s="610">
        <f t="shared" si="1"/>
        <v>0</v>
      </c>
      <c r="AA8" s="394"/>
      <c r="AB8" s="395"/>
      <c r="AC8" s="394"/>
      <c r="AD8" s="395"/>
      <c r="AE8" s="394"/>
      <c r="AF8" s="395"/>
      <c r="AG8" s="394"/>
      <c r="AH8" s="395"/>
      <c r="AI8" s="394"/>
      <c r="AJ8" s="396"/>
      <c r="AK8" s="394"/>
      <c r="AL8" s="396"/>
      <c r="AM8" s="394"/>
      <c r="AN8" s="396"/>
    </row>
    <row r="9" spans="1:40" ht="20.25" customHeight="1">
      <c r="A9" s="370" t="s">
        <v>354</v>
      </c>
      <c r="B9" s="372" t="s">
        <v>165</v>
      </c>
      <c r="C9" s="397">
        <f t="shared" si="0"/>
        <v>0</v>
      </c>
      <c r="D9" s="392">
        <f t="shared" si="0"/>
        <v>0</v>
      </c>
      <c r="E9" s="397">
        <f t="shared" si="0"/>
        <v>0</v>
      </c>
      <c r="F9" s="392">
        <f t="shared" si="0"/>
        <v>0</v>
      </c>
      <c r="G9" s="397">
        <f t="shared" si="0"/>
        <v>0</v>
      </c>
      <c r="H9" s="392">
        <f t="shared" si="0"/>
        <v>0</v>
      </c>
      <c r="I9" s="397">
        <f t="shared" si="0"/>
        <v>0</v>
      </c>
      <c r="J9" s="392">
        <f t="shared" si="0"/>
        <v>0</v>
      </c>
      <c r="K9" s="614">
        <f t="shared" si="1"/>
        <v>0</v>
      </c>
      <c r="L9" s="612">
        <f t="shared" si="1"/>
        <v>0</v>
      </c>
      <c r="M9" s="614">
        <f t="shared" si="1"/>
        <v>0</v>
      </c>
      <c r="N9" s="612">
        <f t="shared" si="1"/>
        <v>0</v>
      </c>
      <c r="O9" s="614">
        <f t="shared" si="1"/>
        <v>0</v>
      </c>
      <c r="P9" s="612">
        <f t="shared" si="1"/>
        <v>0</v>
      </c>
      <c r="AA9" s="397"/>
      <c r="AB9" s="392"/>
      <c r="AC9" s="397"/>
      <c r="AD9" s="392"/>
      <c r="AE9" s="397"/>
      <c r="AF9" s="392"/>
      <c r="AG9" s="397"/>
      <c r="AH9" s="392"/>
      <c r="AI9" s="397"/>
      <c r="AJ9" s="393"/>
      <c r="AK9" s="397"/>
      <c r="AL9" s="393"/>
      <c r="AM9" s="397"/>
      <c r="AN9" s="393"/>
    </row>
    <row r="10" spans="1:40" ht="20.25" customHeight="1" thickBot="1">
      <c r="A10" s="370" t="s">
        <v>355</v>
      </c>
      <c r="B10" s="572" t="s">
        <v>141</v>
      </c>
      <c r="C10" s="397">
        <f t="shared" si="0"/>
        <v>2</v>
      </c>
      <c r="D10" s="392">
        <f t="shared" si="0"/>
        <v>5</v>
      </c>
      <c r="E10" s="397">
        <f t="shared" si="0"/>
        <v>0</v>
      </c>
      <c r="F10" s="392">
        <f t="shared" si="0"/>
        <v>0</v>
      </c>
      <c r="G10" s="397">
        <f t="shared" si="0"/>
        <v>0</v>
      </c>
      <c r="H10" s="392">
        <f t="shared" si="0"/>
        <v>0</v>
      </c>
      <c r="I10" s="397">
        <f t="shared" si="0"/>
        <v>0</v>
      </c>
      <c r="J10" s="392">
        <f t="shared" si="0"/>
        <v>0</v>
      </c>
      <c r="K10" s="614">
        <f t="shared" si="1"/>
        <v>0</v>
      </c>
      <c r="L10" s="612">
        <f t="shared" si="1"/>
        <v>0</v>
      </c>
      <c r="M10" s="614">
        <f t="shared" si="1"/>
        <v>0</v>
      </c>
      <c r="N10" s="612">
        <f t="shared" si="1"/>
        <v>0</v>
      </c>
      <c r="O10" s="614">
        <f t="shared" si="1"/>
        <v>0</v>
      </c>
      <c r="P10" s="612">
        <f t="shared" si="1"/>
        <v>0</v>
      </c>
      <c r="AA10" s="397">
        <v>2</v>
      </c>
      <c r="AB10" s="392">
        <v>5</v>
      </c>
      <c r="AC10" s="397"/>
      <c r="AD10" s="392"/>
      <c r="AE10" s="397"/>
      <c r="AF10" s="392"/>
      <c r="AG10" s="397"/>
      <c r="AH10" s="392"/>
      <c r="AI10" s="397"/>
      <c r="AJ10" s="393"/>
      <c r="AK10" s="397"/>
      <c r="AL10" s="393"/>
      <c r="AM10" s="397"/>
      <c r="AN10" s="393"/>
    </row>
    <row r="11" spans="1:40" ht="33" customHeight="1" thickBot="1" thickTop="1">
      <c r="A11" s="18" t="s">
        <v>42</v>
      </c>
      <c r="B11" s="16"/>
      <c r="C11" s="402">
        <f aca="true" t="shared" si="2" ref="C11:P11">SUM(C6:C10)</f>
        <v>2</v>
      </c>
      <c r="D11" s="403">
        <f t="shared" si="2"/>
        <v>5</v>
      </c>
      <c r="E11" s="402">
        <f t="shared" si="2"/>
        <v>0</v>
      </c>
      <c r="F11" s="403">
        <f t="shared" si="2"/>
        <v>0</v>
      </c>
      <c r="G11" s="402">
        <f t="shared" si="2"/>
        <v>0</v>
      </c>
      <c r="H11" s="403">
        <f t="shared" si="2"/>
        <v>0</v>
      </c>
      <c r="I11" s="402">
        <f t="shared" si="2"/>
        <v>0</v>
      </c>
      <c r="J11" s="403">
        <f t="shared" si="2"/>
        <v>0</v>
      </c>
      <c r="K11" s="402">
        <f t="shared" si="2"/>
        <v>1</v>
      </c>
      <c r="L11" s="404">
        <f t="shared" si="2"/>
        <v>1</v>
      </c>
      <c r="M11" s="402">
        <f t="shared" si="2"/>
        <v>0</v>
      </c>
      <c r="N11" s="404">
        <f t="shared" si="2"/>
        <v>0</v>
      </c>
      <c r="O11" s="402">
        <f t="shared" si="2"/>
        <v>0</v>
      </c>
      <c r="P11" s="404">
        <f t="shared" si="2"/>
        <v>0</v>
      </c>
      <c r="AA11" s="402">
        <f aca="true" t="shared" si="3" ref="AA11:AN11">SUM(AA6:AA10)</f>
        <v>2</v>
      </c>
      <c r="AB11" s="403">
        <f t="shared" si="3"/>
        <v>5</v>
      </c>
      <c r="AC11" s="402">
        <f t="shared" si="3"/>
        <v>0</v>
      </c>
      <c r="AD11" s="403">
        <f t="shared" si="3"/>
        <v>0</v>
      </c>
      <c r="AE11" s="402">
        <f t="shared" si="3"/>
        <v>0</v>
      </c>
      <c r="AF11" s="403">
        <f t="shared" si="3"/>
        <v>0</v>
      </c>
      <c r="AG11" s="402">
        <f t="shared" si="3"/>
        <v>0</v>
      </c>
      <c r="AH11" s="403">
        <f t="shared" si="3"/>
        <v>0</v>
      </c>
      <c r="AI11" s="402">
        <f t="shared" si="3"/>
        <v>1</v>
      </c>
      <c r="AJ11" s="404">
        <f t="shared" si="3"/>
        <v>1</v>
      </c>
      <c r="AK11" s="402">
        <f t="shared" si="3"/>
        <v>0</v>
      </c>
      <c r="AL11" s="404">
        <f t="shared" si="3"/>
        <v>0</v>
      </c>
      <c r="AM11" s="402">
        <f t="shared" si="3"/>
        <v>0</v>
      </c>
      <c r="AN11" s="404">
        <f t="shared" si="3"/>
        <v>0</v>
      </c>
    </row>
    <row r="12" spans="1:36" ht="8.25" customHeight="1">
      <c r="A12" s="8"/>
      <c r="B12" s="9"/>
      <c r="C12" s="10"/>
      <c r="D12" s="11"/>
      <c r="E12" s="10"/>
      <c r="F12" s="11"/>
      <c r="G12" s="10"/>
      <c r="H12" s="11"/>
      <c r="I12" s="10"/>
      <c r="J12" s="11"/>
      <c r="K12" s="10"/>
      <c r="L12" s="11"/>
      <c r="AA12" s="10"/>
      <c r="AB12" s="11"/>
      <c r="AC12" s="10"/>
      <c r="AD12" s="11"/>
      <c r="AE12" s="10"/>
      <c r="AF12" s="11"/>
      <c r="AG12" s="10"/>
      <c r="AH12" s="11"/>
      <c r="AI12" s="10"/>
      <c r="AJ12" s="11"/>
    </row>
    <row r="13" ht="12.75">
      <c r="A13" s="103" t="s">
        <v>77</v>
      </c>
    </row>
    <row r="14" ht="12.75">
      <c r="A14" s="103" t="s">
        <v>78</v>
      </c>
    </row>
  </sheetData>
  <sheetProtection password="EA98" sheet="1" formatColumns="0" selectLockedCells="1"/>
  <mergeCells count="12">
    <mergeCell ref="AE4:AF4"/>
    <mergeCell ref="AG4:AH4"/>
    <mergeCell ref="G2:L2"/>
    <mergeCell ref="AE2:AJ2"/>
    <mergeCell ref="K4:L4"/>
    <mergeCell ref="AI4:AJ4"/>
    <mergeCell ref="AM4:AN4"/>
    <mergeCell ref="AK4:AL4"/>
    <mergeCell ref="O4:P4"/>
    <mergeCell ref="M4:N4"/>
    <mergeCell ref="AA4:AB4"/>
    <mergeCell ref="AC4:AD4"/>
  </mergeCells>
  <dataValidations count="2">
    <dataValidation type="decimal" allowBlank="1" showInputMessage="1" showErrorMessage="1" promptTitle="ATTENZIONE!" prompt="Inserire solo numeri decimali con due cifre dopo la virgola" sqref="C6:J10 AA6:AH10">
      <formula1>0</formula1>
      <formula2>9999999</formula2>
    </dataValidation>
    <dataValidation type="whole" allowBlank="1" showErrorMessage="1" promptTitle="ATTENZIONE!" prompt="Inserire solo numeri decimali con due cifre dopo la virgola" sqref="K6:P10 AI6:AN10">
      <formula1>0</formula1>
      <formula2>9999999</formula2>
    </dataValidation>
  </dataValidations>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4.xml><?xml version="1.0" encoding="utf-8"?>
<worksheet xmlns="http://schemas.openxmlformats.org/spreadsheetml/2006/main" xmlns:r="http://schemas.openxmlformats.org/officeDocument/2006/relationships">
  <sheetPr codeName="Foglio34"/>
  <dimension ref="A1:T31"/>
  <sheetViews>
    <sheetView zoomScalePageLayoutView="0" workbookViewId="0" topLeftCell="A1">
      <selection activeCell="K15" sqref="K15"/>
    </sheetView>
  </sheetViews>
  <sheetFormatPr defaultColWidth="9.33203125" defaultRowHeight="10.5"/>
  <cols>
    <col min="1" max="1" width="6.16015625" style="443" bestFit="1" customWidth="1"/>
    <col min="2" max="2" width="13" style="439" customWidth="1"/>
    <col min="3" max="3" width="29.83203125" style="439" customWidth="1"/>
    <col min="4" max="11" width="13.5" style="439" customWidth="1"/>
    <col min="12" max="19" width="7.83203125" style="439" hidden="1" customWidth="1"/>
    <col min="20" max="20" width="9.33203125" style="439" hidden="1" customWidth="1"/>
    <col min="21" max="21" width="8" style="439" customWidth="1"/>
    <col min="22" max="22" width="10.5" style="439" customWidth="1"/>
    <col min="23" max="16384" width="9.33203125" style="439" customWidth="1"/>
  </cols>
  <sheetData>
    <row r="1" spans="1:19" ht="23.25" customHeight="1">
      <c r="A1" s="443" t="str">
        <f>SI_1!A2</f>
        <v>RESI</v>
      </c>
      <c r="B1" s="711" t="str">
        <f>'t1'!A1</f>
        <v>REGIONE SICILIA - anno 2019</v>
      </c>
      <c r="C1" s="711"/>
      <c r="D1" s="711"/>
      <c r="E1" s="711"/>
      <c r="F1" s="711"/>
      <c r="G1" s="711"/>
      <c r="H1" s="711"/>
      <c r="I1" s="711"/>
      <c r="J1" s="711"/>
      <c r="K1" s="711"/>
      <c r="L1" s="711"/>
      <c r="M1" s="711"/>
      <c r="N1" s="711"/>
      <c r="O1" s="711"/>
      <c r="P1" s="711"/>
      <c r="Q1" s="711"/>
      <c r="R1" s="711"/>
      <c r="S1" s="711"/>
    </row>
    <row r="2" spans="4:17" ht="10.5">
      <c r="D2" s="440"/>
      <c r="E2" s="440"/>
      <c r="F2" s="440"/>
      <c r="G2" s="440"/>
      <c r="H2" s="440"/>
      <c r="I2" s="440"/>
      <c r="J2" s="440"/>
      <c r="K2" s="440"/>
      <c r="L2" s="440"/>
      <c r="M2" s="440"/>
      <c r="N2" s="440"/>
      <c r="O2" s="440"/>
      <c r="P2" s="440"/>
      <c r="Q2" s="440"/>
    </row>
    <row r="3" spans="4:18" ht="23.25" customHeight="1">
      <c r="D3" s="441"/>
      <c r="E3" s="441"/>
      <c r="F3" s="441"/>
      <c r="G3" s="441"/>
      <c r="H3" s="441"/>
      <c r="I3" s="441"/>
      <c r="J3" s="460"/>
      <c r="K3" s="460"/>
      <c r="M3" s="442"/>
      <c r="N3" s="442"/>
      <c r="O3" s="442"/>
      <c r="P3" s="442"/>
      <c r="Q3" s="442"/>
      <c r="R3" s="442"/>
    </row>
    <row r="4" ht="12">
      <c r="D4" s="444"/>
    </row>
    <row r="6" spans="2:19" ht="15" customHeight="1" hidden="1" thickTop="1">
      <c r="B6" s="703"/>
      <c r="C6" s="709"/>
      <c r="D6" s="712"/>
      <c r="E6" s="713"/>
      <c r="F6" s="713"/>
      <c r="G6" s="713"/>
      <c r="H6" s="713"/>
      <c r="I6" s="713"/>
      <c r="J6" s="713"/>
      <c r="K6" s="714"/>
      <c r="L6" s="712"/>
      <c r="M6" s="713"/>
      <c r="N6" s="713"/>
      <c r="O6" s="713"/>
      <c r="P6" s="713"/>
      <c r="Q6" s="713"/>
      <c r="R6" s="713"/>
      <c r="S6" s="714"/>
    </row>
    <row r="7" spans="2:19" ht="13.5" customHeight="1" hidden="1">
      <c r="B7" s="703"/>
      <c r="C7" s="709"/>
      <c r="D7" s="715"/>
      <c r="E7" s="703"/>
      <c r="F7" s="703"/>
      <c r="G7" s="703"/>
      <c r="H7" s="703"/>
      <c r="I7" s="703"/>
      <c r="J7" s="703"/>
      <c r="K7" s="716"/>
      <c r="L7" s="715"/>
      <c r="M7" s="703"/>
      <c r="N7" s="703"/>
      <c r="O7" s="703"/>
      <c r="P7" s="703"/>
      <c r="Q7" s="703"/>
      <c r="R7" s="703"/>
      <c r="S7" s="716"/>
    </row>
    <row r="8" spans="2:19" ht="60" customHeight="1">
      <c r="B8" s="703" t="s">
        <v>194</v>
      </c>
      <c r="C8" s="709"/>
      <c r="D8" s="710" t="s">
        <v>173</v>
      </c>
      <c r="E8" s="704"/>
      <c r="F8" s="704" t="s">
        <v>174</v>
      </c>
      <c r="G8" s="704"/>
      <c r="H8" s="704" t="s">
        <v>175</v>
      </c>
      <c r="I8" s="704"/>
      <c r="J8" s="704" t="s">
        <v>176</v>
      </c>
      <c r="K8" s="705"/>
      <c r="L8" s="707"/>
      <c r="M8" s="704"/>
      <c r="N8" s="704"/>
      <c r="O8" s="704"/>
      <c r="P8" s="704"/>
      <c r="Q8" s="704"/>
      <c r="R8" s="704"/>
      <c r="S8" s="705"/>
    </row>
    <row r="9" spans="2:19" ht="12">
      <c r="B9" s="704" t="s">
        <v>177</v>
      </c>
      <c r="C9" s="706"/>
      <c r="D9" s="451" t="s">
        <v>57</v>
      </c>
      <c r="E9" s="450" t="s">
        <v>58</v>
      </c>
      <c r="F9" s="449" t="s">
        <v>57</v>
      </c>
      <c r="G9" s="450" t="s">
        <v>58</v>
      </c>
      <c r="H9" s="449" t="s">
        <v>57</v>
      </c>
      <c r="I9" s="450" t="s">
        <v>58</v>
      </c>
      <c r="J9" s="449" t="s">
        <v>57</v>
      </c>
      <c r="K9" s="452" t="s">
        <v>58</v>
      </c>
      <c r="L9" s="451"/>
      <c r="M9" s="450"/>
      <c r="N9" s="449"/>
      <c r="O9" s="450"/>
      <c r="P9" s="449"/>
      <c r="Q9" s="450"/>
      <c r="R9" s="449"/>
      <c r="S9" s="452"/>
    </row>
    <row r="10" spans="1:19" ht="30.75" customHeight="1">
      <c r="A10" s="443" t="s">
        <v>178</v>
      </c>
      <c r="B10" s="704" t="s">
        <v>179</v>
      </c>
      <c r="C10" s="706"/>
      <c r="D10" s="528"/>
      <c r="E10" s="463"/>
      <c r="F10" s="463"/>
      <c r="G10" s="463"/>
      <c r="H10" s="464"/>
      <c r="I10" s="464"/>
      <c r="J10" s="464"/>
      <c r="K10" s="466"/>
      <c r="L10" s="465"/>
      <c r="M10" s="464"/>
      <c r="N10" s="464"/>
      <c r="O10" s="464"/>
      <c r="P10" s="464"/>
      <c r="Q10" s="464"/>
      <c r="R10" s="464"/>
      <c r="S10" s="466"/>
    </row>
    <row r="11" spans="2:19" ht="7.5" customHeight="1">
      <c r="B11" s="708"/>
      <c r="C11" s="708"/>
      <c r="D11" s="708"/>
      <c r="E11" s="708"/>
      <c r="F11" s="708"/>
      <c r="G11" s="708"/>
      <c r="H11" s="708"/>
      <c r="I11" s="708"/>
      <c r="J11" s="708"/>
      <c r="K11" s="708"/>
      <c r="L11" s="708"/>
      <c r="M11" s="708"/>
      <c r="N11" s="708"/>
      <c r="O11" s="708"/>
      <c r="P11" s="708"/>
      <c r="Q11" s="708"/>
      <c r="R11" s="708"/>
      <c r="S11" s="708"/>
    </row>
    <row r="12" spans="1:19" ht="15" customHeight="1">
      <c r="A12" s="443" t="str">
        <f>'t2'!B6</f>
        <v>CD</v>
      </c>
      <c r="B12" s="703" t="s">
        <v>180</v>
      </c>
      <c r="C12" s="453" t="str">
        <f>'t2'!A6</f>
        <v>CATEGORIA D</v>
      </c>
      <c r="D12" s="467"/>
      <c r="E12" s="464"/>
      <c r="F12" s="464"/>
      <c r="G12" s="464"/>
      <c r="H12" s="464"/>
      <c r="I12" s="464"/>
      <c r="J12" s="464"/>
      <c r="K12" s="466"/>
      <c r="L12" s="465"/>
      <c r="M12" s="464"/>
      <c r="N12" s="464"/>
      <c r="O12" s="464"/>
      <c r="P12" s="464"/>
      <c r="Q12" s="464"/>
      <c r="R12" s="464"/>
      <c r="S12" s="466"/>
    </row>
    <row r="13" spans="1:19" ht="12">
      <c r="A13" s="443" t="str">
        <f>'t2'!B7</f>
        <v>CC</v>
      </c>
      <c r="B13" s="703"/>
      <c r="C13" s="453" t="str">
        <f>'t2'!A7</f>
        <v>CATEGORIA C</v>
      </c>
      <c r="D13" s="467"/>
      <c r="E13" s="464"/>
      <c r="F13" s="464"/>
      <c r="G13" s="464"/>
      <c r="H13" s="464"/>
      <c r="I13" s="464"/>
      <c r="J13" s="464"/>
      <c r="K13" s="466"/>
      <c r="L13" s="465"/>
      <c r="M13" s="464"/>
      <c r="N13" s="464"/>
      <c r="O13" s="464"/>
      <c r="P13" s="464"/>
      <c r="Q13" s="464"/>
      <c r="R13" s="464"/>
      <c r="S13" s="466"/>
    </row>
    <row r="14" spans="1:19" ht="12">
      <c r="A14" s="443" t="str">
        <f>'t2'!B8</f>
        <v>CB</v>
      </c>
      <c r="B14" s="703"/>
      <c r="C14" s="453" t="str">
        <f>'t2'!A8</f>
        <v>CATEGORIA B</v>
      </c>
      <c r="D14" s="467"/>
      <c r="E14" s="464"/>
      <c r="F14" s="464"/>
      <c r="G14" s="464"/>
      <c r="H14" s="464"/>
      <c r="I14" s="464"/>
      <c r="J14" s="464"/>
      <c r="K14" s="466"/>
      <c r="L14" s="465"/>
      <c r="M14" s="464"/>
      <c r="N14" s="464"/>
      <c r="O14" s="464"/>
      <c r="P14" s="464"/>
      <c r="Q14" s="464"/>
      <c r="R14" s="464"/>
      <c r="S14" s="466"/>
    </row>
    <row r="15" spans="1:19" ht="12">
      <c r="A15" s="443" t="str">
        <f>'t2'!B9</f>
        <v>CA</v>
      </c>
      <c r="B15" s="703"/>
      <c r="C15" s="453" t="str">
        <f>'t2'!A9</f>
        <v>CATEGORIA A</v>
      </c>
      <c r="D15" s="467"/>
      <c r="E15" s="464"/>
      <c r="F15" s="464"/>
      <c r="G15" s="464"/>
      <c r="H15" s="464"/>
      <c r="I15" s="464"/>
      <c r="J15" s="464">
        <v>2</v>
      </c>
      <c r="K15" s="466">
        <v>5</v>
      </c>
      <c r="L15" s="465"/>
      <c r="M15" s="464"/>
      <c r="N15" s="464"/>
      <c r="O15" s="464"/>
      <c r="P15" s="464"/>
      <c r="Q15" s="464"/>
      <c r="R15" s="464"/>
      <c r="S15" s="466"/>
    </row>
    <row r="16" spans="1:19" ht="12">
      <c r="A16" s="443" t="str">
        <f>'t2'!B10</f>
        <v>PC</v>
      </c>
      <c r="B16" s="703"/>
      <c r="C16" s="453" t="str">
        <f>'t2'!A10</f>
        <v>PERSONALE CONTRATTISTA</v>
      </c>
      <c r="D16" s="467"/>
      <c r="E16" s="464"/>
      <c r="F16" s="464"/>
      <c r="G16" s="464"/>
      <c r="H16" s="464"/>
      <c r="I16" s="464"/>
      <c r="J16" s="464"/>
      <c r="K16" s="466"/>
      <c r="L16" s="465"/>
      <c r="M16" s="464"/>
      <c r="N16" s="464"/>
      <c r="O16" s="464"/>
      <c r="P16" s="464"/>
      <c r="Q16" s="464"/>
      <c r="R16" s="464"/>
      <c r="S16" s="466"/>
    </row>
    <row r="17" spans="1:20" s="447" customFormat="1" ht="13.5">
      <c r="A17" s="445"/>
      <c r="B17" s="703"/>
      <c r="C17" s="454" t="s">
        <v>181</v>
      </c>
      <c r="D17" s="468">
        <f aca="true" t="shared" si="0" ref="D17:K17">SUM(D12:D16)</f>
        <v>0</v>
      </c>
      <c r="E17" s="469">
        <f t="shared" si="0"/>
        <v>0</v>
      </c>
      <c r="F17" s="469">
        <f t="shared" si="0"/>
        <v>0</v>
      </c>
      <c r="G17" s="469">
        <f t="shared" si="0"/>
        <v>0</v>
      </c>
      <c r="H17" s="469">
        <f t="shared" si="0"/>
        <v>0</v>
      </c>
      <c r="I17" s="469">
        <f t="shared" si="0"/>
        <v>0</v>
      </c>
      <c r="J17" s="469">
        <f t="shared" si="0"/>
        <v>2</v>
      </c>
      <c r="K17" s="470">
        <f t="shared" si="0"/>
        <v>5</v>
      </c>
      <c r="L17" s="468"/>
      <c r="M17" s="469"/>
      <c r="N17" s="469"/>
      <c r="O17" s="469"/>
      <c r="P17" s="469"/>
      <c r="Q17" s="469"/>
      <c r="R17" s="469"/>
      <c r="S17" s="470"/>
      <c r="T17" s="446">
        <f>SUM(D17:S17,D10:S10)</f>
        <v>7</v>
      </c>
    </row>
    <row r="25" ht="16.5" customHeight="1"/>
    <row r="26" spans="6:7" ht="12.75">
      <c r="F26" s="448"/>
      <c r="G26" s="448"/>
    </row>
    <row r="27" spans="6:7" ht="12.75">
      <c r="F27" s="448"/>
      <c r="G27" s="448"/>
    </row>
    <row r="29" spans="6:7" ht="12.75">
      <c r="F29" s="448"/>
      <c r="G29" s="448"/>
    </row>
    <row r="31" spans="6:7" ht="12.75">
      <c r="F31" s="448"/>
      <c r="G31" s="448"/>
    </row>
  </sheetData>
  <sheetProtection password="EA98" sheet="1" formatColumns="0" selectLockedCells="1"/>
  <mergeCells count="17">
    <mergeCell ref="D8:E8"/>
    <mergeCell ref="F8:G8"/>
    <mergeCell ref="H8:I8"/>
    <mergeCell ref="B1:S1"/>
    <mergeCell ref="B6:C7"/>
    <mergeCell ref="D6:K7"/>
    <mergeCell ref="L6:S7"/>
    <mergeCell ref="B12:B17"/>
    <mergeCell ref="P8:Q8"/>
    <mergeCell ref="R8:S8"/>
    <mergeCell ref="B9:C9"/>
    <mergeCell ref="B10:C10"/>
    <mergeCell ref="J8:K8"/>
    <mergeCell ref="L8:M8"/>
    <mergeCell ref="N8:O8"/>
    <mergeCell ref="B11:S11"/>
    <mergeCell ref="B8:C8"/>
  </mergeCells>
  <dataValidations count="1">
    <dataValidation type="whole" allowBlank="1" showInputMessage="1" showErrorMessage="1" errorTitle="ERRORE" error="INSERIRE SOLO NUMERI INTERI COMPRESI TRA 0 E 9999999" sqref="D10:S10 D12:S16">
      <formula1>0</formula1>
      <formula2>9999999</formula2>
    </dataValidation>
  </dataValidations>
  <printOptions/>
  <pageMargins left="0.39" right="0.4" top="1" bottom="1"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Foglio10"/>
  <dimension ref="A1:X70"/>
  <sheetViews>
    <sheetView showGridLines="0" zoomScalePageLayoutView="0" workbookViewId="0" topLeftCell="A1">
      <pane xSplit="2" ySplit="5" topLeftCell="C6" activePane="bottomRight" state="frozen"/>
      <selection pane="topLeft" activeCell="D18" sqref="D18"/>
      <selection pane="topRight" activeCell="D18" sqref="D18"/>
      <selection pane="bottomLeft" activeCell="D18" sqref="D18"/>
      <selection pane="bottomRight" activeCell="C6" sqref="C6"/>
    </sheetView>
  </sheetViews>
  <sheetFormatPr defaultColWidth="10.66015625" defaultRowHeight="10.5"/>
  <cols>
    <col min="1" max="1" width="52.5" style="92" customWidth="1"/>
    <col min="2" max="2" width="10.66015625" style="101" customWidth="1"/>
    <col min="3" max="16" width="11.5" style="92" customWidth="1"/>
    <col min="17" max="18" width="11.5" style="0" customWidth="1"/>
    <col min="19" max="19" width="9.16015625" style="92" hidden="1" customWidth="1"/>
    <col min="20" max="20" width="9.16015625" style="92" customWidth="1"/>
    <col min="21" max="21" width="6.66015625" style="92" customWidth="1"/>
    <col min="22" max="25" width="10.83203125" style="92" customWidth="1"/>
    <col min="26" max="16384" width="10.66015625" style="92" customWidth="1"/>
  </cols>
  <sheetData>
    <row r="1" spans="1:19" s="5" customFormat="1" ht="43.5" customHeight="1">
      <c r="A1" s="717" t="str">
        <f>'t1'!A1</f>
        <v>REGIONE SICILIA - anno 2019</v>
      </c>
      <c r="B1" s="717"/>
      <c r="C1" s="717"/>
      <c r="D1" s="717"/>
      <c r="E1" s="717"/>
      <c r="F1" s="717"/>
      <c r="G1" s="717"/>
      <c r="H1" s="717"/>
      <c r="I1" s="717"/>
      <c r="J1" s="717"/>
      <c r="K1" s="717"/>
      <c r="L1" s="717"/>
      <c r="M1" s="717"/>
      <c r="N1" s="717"/>
      <c r="O1" s="3"/>
      <c r="P1" s="244"/>
      <c r="Q1"/>
      <c r="R1"/>
      <c r="S1"/>
    </row>
    <row r="2" spans="1:19" s="5" customFormat="1" ht="30" customHeight="1" thickBot="1">
      <c r="A2" s="243"/>
      <c r="B2" s="2"/>
      <c r="C2" s="3"/>
      <c r="D2" s="3"/>
      <c r="E2" s="3"/>
      <c r="F2" s="718"/>
      <c r="G2" s="718"/>
      <c r="H2" s="718"/>
      <c r="I2" s="718"/>
      <c r="J2" s="718"/>
      <c r="K2" s="718"/>
      <c r="L2" s="718"/>
      <c r="M2" s="718"/>
      <c r="N2" s="718"/>
      <c r="O2" s="718"/>
      <c r="P2" s="718"/>
      <c r="Q2"/>
      <c r="R2"/>
      <c r="S2"/>
    </row>
    <row r="3" spans="1:20" ht="18.75" customHeight="1" thickBot="1">
      <c r="A3" s="93"/>
      <c r="B3" s="94"/>
      <c r="C3" s="122" t="s">
        <v>82</v>
      </c>
      <c r="D3" s="123"/>
      <c r="E3" s="123"/>
      <c r="F3" s="124"/>
      <c r="G3" s="123"/>
      <c r="H3" s="123"/>
      <c r="I3" s="123"/>
      <c r="J3" s="123"/>
      <c r="K3" s="123"/>
      <c r="L3" s="123"/>
      <c r="M3" s="722" t="s">
        <v>83</v>
      </c>
      <c r="N3" s="723"/>
      <c r="O3" s="723"/>
      <c r="P3" s="723"/>
      <c r="Q3" s="723"/>
      <c r="R3" s="724"/>
      <c r="S3"/>
      <c r="T3"/>
    </row>
    <row r="4" spans="1:20" ht="21.75" customHeight="1" thickTop="1">
      <c r="A4" s="216" t="s">
        <v>80</v>
      </c>
      <c r="B4" s="217" t="s">
        <v>39</v>
      </c>
      <c r="C4" s="125" t="s">
        <v>101</v>
      </c>
      <c r="D4" s="126"/>
      <c r="E4" s="719" t="s">
        <v>68</v>
      </c>
      <c r="F4" s="720"/>
      <c r="G4" s="721" t="s">
        <v>31</v>
      </c>
      <c r="H4" s="721"/>
      <c r="I4" s="721" t="s">
        <v>404</v>
      </c>
      <c r="J4" s="721"/>
      <c r="K4" s="725" t="s">
        <v>405</v>
      </c>
      <c r="L4" s="726"/>
      <c r="M4" s="125" t="s">
        <v>101</v>
      </c>
      <c r="N4" s="127"/>
      <c r="O4" s="128" t="s">
        <v>68</v>
      </c>
      <c r="P4" s="127"/>
      <c r="Q4" s="128" t="s">
        <v>31</v>
      </c>
      <c r="R4" s="127"/>
      <c r="S4"/>
      <c r="T4"/>
    </row>
    <row r="5" spans="1:20" ht="12" thickBot="1">
      <c r="A5" s="584" t="s">
        <v>364</v>
      </c>
      <c r="B5" s="218"/>
      <c r="C5" s="129" t="s">
        <v>40</v>
      </c>
      <c r="D5" s="130" t="s">
        <v>41</v>
      </c>
      <c r="E5" s="131" t="s">
        <v>40</v>
      </c>
      <c r="F5" s="130" t="s">
        <v>41</v>
      </c>
      <c r="G5" s="131" t="s">
        <v>40</v>
      </c>
      <c r="H5" s="130" t="s">
        <v>41</v>
      </c>
      <c r="I5" s="131" t="s">
        <v>40</v>
      </c>
      <c r="J5" s="130" t="s">
        <v>41</v>
      </c>
      <c r="K5" s="131" t="s">
        <v>40</v>
      </c>
      <c r="L5" s="130" t="s">
        <v>41</v>
      </c>
      <c r="M5" s="132" t="s">
        <v>40</v>
      </c>
      <c r="N5" s="133" t="s">
        <v>41</v>
      </c>
      <c r="O5" s="134" t="s">
        <v>40</v>
      </c>
      <c r="P5" s="133" t="s">
        <v>41</v>
      </c>
      <c r="Q5" s="134" t="s">
        <v>40</v>
      </c>
      <c r="R5" s="133" t="s">
        <v>41</v>
      </c>
      <c r="S5"/>
      <c r="T5"/>
    </row>
    <row r="6" spans="1:20" ht="12.75" customHeight="1" thickTop="1">
      <c r="A6" s="25" t="str">
        <f>'t1'!A6</f>
        <v>SEGRETARIO GENERALE CCIAA</v>
      </c>
      <c r="B6" s="219" t="str">
        <f>'t1'!B6</f>
        <v>0D0104</v>
      </c>
      <c r="C6" s="158"/>
      <c r="D6" s="159"/>
      <c r="E6" s="160"/>
      <c r="F6" s="409"/>
      <c r="G6" s="411"/>
      <c r="H6" s="159"/>
      <c r="I6" s="411"/>
      <c r="J6" s="159"/>
      <c r="K6" s="411"/>
      <c r="L6" s="159"/>
      <c r="M6" s="161"/>
      <c r="N6" s="162"/>
      <c r="O6" s="163"/>
      <c r="P6" s="471"/>
      <c r="Q6" s="472"/>
      <c r="R6" s="456"/>
      <c r="S6">
        <f>'t1'!M6</f>
        <v>1</v>
      </c>
      <c r="T6"/>
    </row>
    <row r="7" spans="1:20" ht="12.75" customHeight="1">
      <c r="A7" s="24" t="str">
        <f>'t1'!A7</f>
        <v>DIRETTORE  GENERALE</v>
      </c>
      <c r="B7" s="220" t="str">
        <f>'t1'!B7</f>
        <v>0D0097</v>
      </c>
      <c r="C7" s="158"/>
      <c r="D7" s="159"/>
      <c r="E7" s="160"/>
      <c r="F7" s="409"/>
      <c r="G7" s="168"/>
      <c r="H7" s="159"/>
      <c r="I7" s="168"/>
      <c r="J7" s="159"/>
      <c r="K7" s="168"/>
      <c r="L7" s="159"/>
      <c r="M7" s="161"/>
      <c r="N7" s="162"/>
      <c r="O7" s="163"/>
      <c r="P7" s="473"/>
      <c r="Q7" s="474"/>
      <c r="R7" s="457"/>
      <c r="S7">
        <f>'t1'!M7</f>
        <v>0</v>
      </c>
      <c r="T7"/>
    </row>
    <row r="8" spans="1:20" ht="12.75" customHeight="1">
      <c r="A8" s="24" t="str">
        <f>'t1'!A8</f>
        <v>DIRIGENTE FUORI D.O.</v>
      </c>
      <c r="B8" s="220" t="str">
        <f>'t1'!B8</f>
        <v>0D0098</v>
      </c>
      <c r="C8" s="158"/>
      <c r="D8" s="159"/>
      <c r="E8" s="160"/>
      <c r="F8" s="409"/>
      <c r="G8" s="168"/>
      <c r="H8" s="159"/>
      <c r="I8" s="168"/>
      <c r="J8" s="159"/>
      <c r="K8" s="168"/>
      <c r="L8" s="159"/>
      <c r="M8" s="161"/>
      <c r="N8" s="162"/>
      <c r="O8" s="163"/>
      <c r="P8" s="473"/>
      <c r="Q8" s="474"/>
      <c r="R8" s="457"/>
      <c r="S8">
        <f>'t1'!M8</f>
        <v>0</v>
      </c>
      <c r="T8"/>
    </row>
    <row r="9" spans="1:20" ht="12.75" customHeight="1">
      <c r="A9" s="24" t="str">
        <f>'t1'!A9</f>
        <v>ALTRE SPECIALIZZ. FUORI D.O.</v>
      </c>
      <c r="B9" s="220" t="str">
        <f>'t1'!B9</f>
        <v>0D0095</v>
      </c>
      <c r="C9" s="158"/>
      <c r="D9" s="159"/>
      <c r="E9" s="160"/>
      <c r="F9" s="409"/>
      <c r="G9" s="168"/>
      <c r="H9" s="159"/>
      <c r="I9" s="168"/>
      <c r="J9" s="159"/>
      <c r="K9" s="168"/>
      <c r="L9" s="159"/>
      <c r="M9" s="161"/>
      <c r="N9" s="162"/>
      <c r="O9" s="163"/>
      <c r="P9" s="473"/>
      <c r="Q9" s="474"/>
      <c r="R9" s="457"/>
      <c r="S9">
        <f>'t1'!M9</f>
        <v>0</v>
      </c>
      <c r="T9"/>
    </row>
    <row r="10" spans="1:20" ht="12.75" customHeight="1">
      <c r="A10" s="24" t="str">
        <f>'t1'!A10</f>
        <v>QUALIFICA DIRIGENZIALE ATEMPO INDETERMINATO 1^ FASCIA</v>
      </c>
      <c r="B10" s="220" t="str">
        <f>'t1'!B10</f>
        <v>0D0077</v>
      </c>
      <c r="C10" s="158"/>
      <c r="D10" s="159"/>
      <c r="E10" s="160"/>
      <c r="F10" s="409"/>
      <c r="G10" s="168"/>
      <c r="H10" s="159"/>
      <c r="I10" s="168"/>
      <c r="J10" s="159"/>
      <c r="K10" s="168"/>
      <c r="L10" s="159"/>
      <c r="M10" s="161"/>
      <c r="N10" s="162"/>
      <c r="O10" s="163"/>
      <c r="P10" s="473"/>
      <c r="Q10" s="474"/>
      <c r="R10" s="457"/>
      <c r="S10">
        <f>'t1'!M10</f>
        <v>0</v>
      </c>
      <c r="T10"/>
    </row>
    <row r="11" spans="1:20" ht="12.75" customHeight="1">
      <c r="A11" s="24" t="str">
        <f>'t1'!A11</f>
        <v>QUALIFICA DIRIGENZIALE A TEMPO INDETERMINATO 2^ FASCIA</v>
      </c>
      <c r="B11" s="220" t="str">
        <f>'t1'!B11</f>
        <v>0D0079</v>
      </c>
      <c r="C11" s="158"/>
      <c r="D11" s="159"/>
      <c r="E11" s="160"/>
      <c r="F11" s="409"/>
      <c r="G11" s="168"/>
      <c r="H11" s="159"/>
      <c r="I11" s="168"/>
      <c r="J11" s="159"/>
      <c r="K11" s="168"/>
      <c r="L11" s="159"/>
      <c r="M11" s="161"/>
      <c r="N11" s="162"/>
      <c r="O11" s="163"/>
      <c r="P11" s="473"/>
      <c r="Q11" s="474"/>
      <c r="R11" s="457"/>
      <c r="S11">
        <f>'t1'!M11</f>
        <v>0</v>
      </c>
      <c r="T11"/>
    </row>
    <row r="12" spans="1:20" ht="12.75" customHeight="1">
      <c r="A12" s="24" t="str">
        <f>'t1'!A12</f>
        <v>QUALIFICA DIRIGENZIALE A TEMPO INDETERMINATO 3^ FASCIA</v>
      </c>
      <c r="B12" s="220" t="str">
        <f>'t1'!B12</f>
        <v>0D0918</v>
      </c>
      <c r="C12" s="158"/>
      <c r="D12" s="159"/>
      <c r="E12" s="160"/>
      <c r="F12" s="409"/>
      <c r="G12" s="168"/>
      <c r="H12" s="159"/>
      <c r="I12" s="168"/>
      <c r="J12" s="159"/>
      <c r="K12" s="168"/>
      <c r="L12" s="159"/>
      <c r="M12" s="161"/>
      <c r="N12" s="162"/>
      <c r="O12" s="163"/>
      <c r="P12" s="473"/>
      <c r="Q12" s="474"/>
      <c r="R12" s="457"/>
      <c r="S12">
        <f>'t1'!M12</f>
        <v>0</v>
      </c>
      <c r="T12"/>
    </row>
    <row r="13" spans="1:20" ht="12.75" customHeight="1">
      <c r="A13" s="24" t="str">
        <f>'t1'!A13</f>
        <v>QUALIFICA DIRIGENZIALE TEMPO DETER.</v>
      </c>
      <c r="B13" s="220" t="str">
        <f>'t1'!B13</f>
        <v>0D0099</v>
      </c>
      <c r="C13" s="158"/>
      <c r="D13" s="159"/>
      <c r="E13" s="160"/>
      <c r="F13" s="409"/>
      <c r="G13" s="168"/>
      <c r="H13" s="159"/>
      <c r="I13" s="168"/>
      <c r="J13" s="159"/>
      <c r="K13" s="168"/>
      <c r="L13" s="159"/>
      <c r="M13" s="161"/>
      <c r="N13" s="162"/>
      <c r="O13" s="163"/>
      <c r="P13" s="473"/>
      <c r="Q13" s="474"/>
      <c r="R13" s="457"/>
      <c r="S13">
        <f>'t1'!M13</f>
        <v>0</v>
      </c>
      <c r="T13"/>
    </row>
    <row r="14" spans="1:20" ht="12.75" customHeight="1">
      <c r="A14" s="24" t="str">
        <f>'t1'!A14</f>
        <v>POSIZIONE ECONOMICA D7</v>
      </c>
      <c r="B14" s="220" t="str">
        <f>'t1'!B14</f>
        <v>0D7000</v>
      </c>
      <c r="C14" s="158"/>
      <c r="D14" s="159"/>
      <c r="E14" s="160"/>
      <c r="F14" s="409"/>
      <c r="G14" s="168"/>
      <c r="H14" s="159"/>
      <c r="I14" s="168"/>
      <c r="J14" s="159"/>
      <c r="K14" s="168"/>
      <c r="L14" s="159"/>
      <c r="M14" s="161"/>
      <c r="N14" s="162"/>
      <c r="O14" s="163"/>
      <c r="P14" s="473"/>
      <c r="Q14" s="474"/>
      <c r="R14" s="457"/>
      <c r="S14">
        <f>'t1'!M15</f>
        <v>3</v>
      </c>
      <c r="T14"/>
    </row>
    <row r="15" spans="1:20" ht="12.75" customHeight="1">
      <c r="A15" s="24" t="str">
        <f>'t1'!A15</f>
        <v>POSIZIONE ECONOMICA D6</v>
      </c>
      <c r="B15" s="220" t="str">
        <f>'t1'!B15</f>
        <v>0D6000</v>
      </c>
      <c r="C15" s="158"/>
      <c r="D15" s="159"/>
      <c r="E15" s="160"/>
      <c r="F15" s="409"/>
      <c r="G15" s="168"/>
      <c r="H15" s="159"/>
      <c r="I15" s="168"/>
      <c r="J15" s="159"/>
      <c r="K15" s="168"/>
      <c r="L15" s="159"/>
      <c r="M15" s="161"/>
      <c r="N15" s="162"/>
      <c r="O15" s="163"/>
      <c r="P15" s="473"/>
      <c r="Q15" s="474"/>
      <c r="R15" s="457"/>
      <c r="S15">
        <f>'t1'!M16</f>
        <v>0</v>
      </c>
      <c r="T15"/>
    </row>
    <row r="16" spans="1:20" ht="12.75" customHeight="1">
      <c r="A16" s="24" t="str">
        <f>'t1'!A16</f>
        <v>POSIZIONE ECONOMICA D5</v>
      </c>
      <c r="B16" s="220" t="str">
        <f>'t1'!B16</f>
        <v>052000</v>
      </c>
      <c r="C16" s="158"/>
      <c r="D16" s="159"/>
      <c r="E16" s="160"/>
      <c r="F16" s="409"/>
      <c r="G16" s="168"/>
      <c r="H16" s="159"/>
      <c r="I16" s="168"/>
      <c r="J16" s="159"/>
      <c r="K16" s="168"/>
      <c r="L16" s="159"/>
      <c r="M16" s="161"/>
      <c r="N16" s="162"/>
      <c r="O16" s="163"/>
      <c r="P16" s="473"/>
      <c r="Q16" s="474"/>
      <c r="R16" s="457"/>
      <c r="S16">
        <f>'t1'!M17</f>
        <v>1</v>
      </c>
      <c r="T16"/>
    </row>
    <row r="17" spans="1:20" ht="12.75" customHeight="1">
      <c r="A17" s="24" t="str">
        <f>'t1'!A17</f>
        <v>POSIZIONE ECONOMICA D4</v>
      </c>
      <c r="B17" s="220" t="str">
        <f>'t1'!B17</f>
        <v>051000</v>
      </c>
      <c r="C17" s="158"/>
      <c r="D17" s="159"/>
      <c r="E17" s="160"/>
      <c r="F17" s="409"/>
      <c r="G17" s="168"/>
      <c r="H17" s="159"/>
      <c r="I17" s="168"/>
      <c r="J17" s="159"/>
      <c r="K17" s="168"/>
      <c r="L17" s="159"/>
      <c r="M17" s="161"/>
      <c r="N17" s="162"/>
      <c r="O17" s="163"/>
      <c r="P17" s="473"/>
      <c r="Q17" s="474"/>
      <c r="R17" s="457"/>
      <c r="S17">
        <f>'t1'!M18</f>
        <v>0</v>
      </c>
      <c r="T17"/>
    </row>
    <row r="18" spans="1:20" ht="12.75" customHeight="1">
      <c r="A18" s="24" t="str">
        <f>'t1'!A18</f>
        <v>POSIZIONE ECONOMICA D3</v>
      </c>
      <c r="B18" s="220" t="str">
        <f>'t1'!B18</f>
        <v>050000</v>
      </c>
      <c r="C18" s="158"/>
      <c r="D18" s="159"/>
      <c r="E18" s="160"/>
      <c r="F18" s="409"/>
      <c r="G18" s="168"/>
      <c r="H18" s="159"/>
      <c r="I18" s="168"/>
      <c r="J18" s="159"/>
      <c r="K18" s="168"/>
      <c r="L18" s="159"/>
      <c r="M18" s="161"/>
      <c r="N18" s="162"/>
      <c r="O18" s="163"/>
      <c r="P18" s="473"/>
      <c r="Q18" s="474"/>
      <c r="R18" s="457"/>
      <c r="S18">
        <f>'t1'!M19</f>
        <v>0</v>
      </c>
      <c r="T18"/>
    </row>
    <row r="19" spans="1:20" ht="12.75" customHeight="1">
      <c r="A19" s="24" t="str">
        <f>'t1'!A19</f>
        <v>POSIZIONE ECONOMICA D2</v>
      </c>
      <c r="B19" s="220" t="str">
        <f>'t1'!B19</f>
        <v>049000</v>
      </c>
      <c r="C19" s="158"/>
      <c r="D19" s="159"/>
      <c r="E19" s="160"/>
      <c r="F19" s="409"/>
      <c r="G19" s="168"/>
      <c r="H19" s="159"/>
      <c r="I19" s="168"/>
      <c r="J19" s="159"/>
      <c r="K19" s="168"/>
      <c r="L19" s="159"/>
      <c r="M19" s="161"/>
      <c r="N19" s="162"/>
      <c r="O19" s="163"/>
      <c r="P19" s="473"/>
      <c r="Q19" s="474"/>
      <c r="R19" s="457"/>
      <c r="S19">
        <f>'t1'!M20</f>
        <v>0</v>
      </c>
      <c r="T19"/>
    </row>
    <row r="20" spans="1:20" ht="12.75" customHeight="1">
      <c r="A20" s="24" t="str">
        <f>'t1'!A20</f>
        <v>POSIZIONE ECONOMICA D1</v>
      </c>
      <c r="B20" s="220" t="str">
        <f>'t1'!B20</f>
        <v>048000</v>
      </c>
      <c r="C20" s="158"/>
      <c r="D20" s="159"/>
      <c r="E20" s="160"/>
      <c r="F20" s="409"/>
      <c r="G20" s="168"/>
      <c r="H20" s="159"/>
      <c r="I20" s="168"/>
      <c r="J20" s="159"/>
      <c r="K20" s="168"/>
      <c r="L20" s="159"/>
      <c r="M20" s="161"/>
      <c r="N20" s="162"/>
      <c r="O20" s="163"/>
      <c r="P20" s="473"/>
      <c r="Q20" s="474"/>
      <c r="R20" s="457"/>
      <c r="S20">
        <f>'t1'!M22</f>
        <v>0</v>
      </c>
      <c r="T20"/>
    </row>
    <row r="21" spans="1:20" ht="12.75" customHeight="1">
      <c r="A21" s="24" t="str">
        <f>'t1'!A21</f>
        <v>POSIZIONE ECONOMICA D7 CORPO FORESTALE</v>
      </c>
      <c r="B21" s="220" t="str">
        <f>'t1'!B21</f>
        <v>0D7CF0</v>
      </c>
      <c r="C21" s="158"/>
      <c r="D21" s="159"/>
      <c r="E21" s="160"/>
      <c r="F21" s="409"/>
      <c r="G21" s="168"/>
      <c r="H21" s="159"/>
      <c r="I21" s="168"/>
      <c r="J21" s="159"/>
      <c r="K21" s="168"/>
      <c r="L21" s="159"/>
      <c r="M21" s="161"/>
      <c r="N21" s="162"/>
      <c r="O21" s="163"/>
      <c r="P21" s="473"/>
      <c r="Q21" s="474"/>
      <c r="R21" s="457"/>
      <c r="S21">
        <f>'t1'!M23</f>
        <v>0</v>
      </c>
      <c r="T21"/>
    </row>
    <row r="22" spans="1:20" ht="12.75" customHeight="1">
      <c r="A22" s="24" t="str">
        <f>'t1'!A22</f>
        <v>POSIZIONE ECONOMICA D6 CORPO FORESTALE</v>
      </c>
      <c r="B22" s="220" t="str">
        <f>'t1'!B22</f>
        <v>0D6CF0</v>
      </c>
      <c r="C22" s="158"/>
      <c r="D22" s="159"/>
      <c r="E22" s="160"/>
      <c r="F22" s="409"/>
      <c r="G22" s="168"/>
      <c r="H22" s="159"/>
      <c r="I22" s="168"/>
      <c r="J22" s="159"/>
      <c r="K22" s="168"/>
      <c r="L22" s="159"/>
      <c r="M22" s="161"/>
      <c r="N22" s="162"/>
      <c r="O22" s="163"/>
      <c r="P22" s="473"/>
      <c r="Q22" s="474"/>
      <c r="R22" s="457"/>
      <c r="S22">
        <f>'t1'!M24</f>
        <v>0</v>
      </c>
      <c r="T22"/>
    </row>
    <row r="23" spans="1:20" ht="12.75" customHeight="1">
      <c r="A23" s="24" t="str">
        <f>'t1'!A23</f>
        <v>POSIZIONE ECONOMICA D5 CORPO FORESTALE</v>
      </c>
      <c r="B23" s="220" t="str">
        <f>'t1'!B23</f>
        <v>052CF0</v>
      </c>
      <c r="C23" s="158"/>
      <c r="D23" s="159"/>
      <c r="E23" s="160"/>
      <c r="F23" s="409"/>
      <c r="G23" s="168"/>
      <c r="H23" s="159"/>
      <c r="I23" s="168"/>
      <c r="J23" s="159"/>
      <c r="K23" s="168"/>
      <c r="L23" s="159"/>
      <c r="M23" s="161"/>
      <c r="N23" s="162"/>
      <c r="O23" s="163"/>
      <c r="P23" s="473"/>
      <c r="Q23" s="474"/>
      <c r="R23" s="457"/>
      <c r="S23">
        <f>'t1'!M25</f>
        <v>0</v>
      </c>
      <c r="T23"/>
    </row>
    <row r="24" spans="1:20" ht="12.75" customHeight="1">
      <c r="A24" s="24" t="str">
        <f>'t1'!A24</f>
        <v>POSIZIONE ECONOMICA D4 CORPO FORESTALE</v>
      </c>
      <c r="B24" s="220" t="str">
        <f>'t1'!B24</f>
        <v>051CF0</v>
      </c>
      <c r="C24" s="158"/>
      <c r="D24" s="159"/>
      <c r="E24" s="160"/>
      <c r="F24" s="409"/>
      <c r="G24" s="168"/>
      <c r="H24" s="159"/>
      <c r="I24" s="168"/>
      <c r="J24" s="159"/>
      <c r="K24" s="168"/>
      <c r="L24" s="159"/>
      <c r="M24" s="161"/>
      <c r="N24" s="162"/>
      <c r="O24" s="163"/>
      <c r="P24" s="473"/>
      <c r="Q24" s="474"/>
      <c r="R24" s="457"/>
      <c r="S24">
        <f>'t1'!M26</f>
        <v>0</v>
      </c>
      <c r="T24"/>
    </row>
    <row r="25" spans="1:20" ht="12.75" customHeight="1">
      <c r="A25" s="24" t="str">
        <f>'t1'!A25</f>
        <v>POSIZIONE ECONOMICA D3 CORPO FORESTALE</v>
      </c>
      <c r="B25" s="220" t="str">
        <f>'t1'!B25</f>
        <v>050CF0</v>
      </c>
      <c r="C25" s="158"/>
      <c r="D25" s="159"/>
      <c r="E25" s="160"/>
      <c r="F25" s="409"/>
      <c r="G25" s="168"/>
      <c r="H25" s="159"/>
      <c r="I25" s="168"/>
      <c r="J25" s="159"/>
      <c r="K25" s="168"/>
      <c r="L25" s="159"/>
      <c r="M25" s="161"/>
      <c r="N25" s="162"/>
      <c r="O25" s="163"/>
      <c r="P25" s="473"/>
      <c r="Q25" s="474"/>
      <c r="R25" s="457"/>
      <c r="S25">
        <f>'t1'!M27</f>
        <v>0</v>
      </c>
      <c r="T25"/>
    </row>
    <row r="26" spans="1:20" ht="12.75" customHeight="1">
      <c r="A26" s="24" t="str">
        <f>'t1'!A26</f>
        <v>POSIZIONE ECONOMICA D2 CORPO FORESTALE</v>
      </c>
      <c r="B26" s="220" t="str">
        <f>'t1'!B26</f>
        <v>049CF0</v>
      </c>
      <c r="C26" s="158"/>
      <c r="D26" s="159"/>
      <c r="E26" s="160"/>
      <c r="F26" s="409"/>
      <c r="G26" s="168"/>
      <c r="H26" s="159"/>
      <c r="I26" s="168"/>
      <c r="J26" s="159"/>
      <c r="K26" s="168"/>
      <c r="L26" s="159"/>
      <c r="M26" s="161"/>
      <c r="N26" s="162"/>
      <c r="O26" s="163"/>
      <c r="P26" s="473"/>
      <c r="Q26" s="474"/>
      <c r="R26" s="457"/>
      <c r="S26">
        <f>'t1'!M29</f>
        <v>5</v>
      </c>
      <c r="T26"/>
    </row>
    <row r="27" spans="1:20" ht="12.75" customHeight="1">
      <c r="A27" s="24" t="str">
        <f>'t1'!A27</f>
        <v>POSIZIONE ECONOMICA D1 CORPO FORESTALE</v>
      </c>
      <c r="B27" s="220" t="str">
        <f>'t1'!B27</f>
        <v>048CF0</v>
      </c>
      <c r="C27" s="158"/>
      <c r="D27" s="159"/>
      <c r="E27" s="160"/>
      <c r="F27" s="409"/>
      <c r="G27" s="168"/>
      <c r="H27" s="159"/>
      <c r="I27" s="168"/>
      <c r="J27" s="159"/>
      <c r="K27" s="168"/>
      <c r="L27" s="159"/>
      <c r="M27" s="161"/>
      <c r="N27" s="162"/>
      <c r="O27" s="163"/>
      <c r="P27" s="473"/>
      <c r="Q27" s="474"/>
      <c r="R27" s="457"/>
      <c r="S27">
        <f>'t1'!M30</f>
        <v>6</v>
      </c>
      <c r="T27"/>
    </row>
    <row r="28" spans="1:20" ht="12.75" customHeight="1">
      <c r="A28" s="24" t="str">
        <f>'t1'!A28</f>
        <v>POSIZIONE ECONOMICA C9</v>
      </c>
      <c r="B28" s="220" t="str">
        <f>'t1'!B28</f>
        <v>0C9000</v>
      </c>
      <c r="C28" s="158"/>
      <c r="D28" s="159"/>
      <c r="E28" s="160"/>
      <c r="F28" s="409"/>
      <c r="G28" s="168"/>
      <c r="H28" s="159"/>
      <c r="I28" s="168"/>
      <c r="J28" s="159"/>
      <c r="K28" s="168"/>
      <c r="L28" s="159"/>
      <c r="M28" s="161"/>
      <c r="N28" s="162"/>
      <c r="O28" s="163"/>
      <c r="P28" s="473"/>
      <c r="Q28" s="474"/>
      <c r="R28" s="457"/>
      <c r="S28">
        <f>'t1'!M31</f>
        <v>2</v>
      </c>
      <c r="T28"/>
    </row>
    <row r="29" spans="1:20" ht="12.75" customHeight="1">
      <c r="A29" s="24" t="str">
        <f>'t1'!A29</f>
        <v>POSIZIONE ECONOMICA C8</v>
      </c>
      <c r="B29" s="220" t="str">
        <f>'t1'!B29</f>
        <v>0C8000</v>
      </c>
      <c r="C29" s="158"/>
      <c r="D29" s="159"/>
      <c r="E29" s="160"/>
      <c r="F29" s="409"/>
      <c r="G29" s="168"/>
      <c r="H29" s="159"/>
      <c r="I29" s="168"/>
      <c r="J29" s="159"/>
      <c r="K29" s="168"/>
      <c r="L29" s="159"/>
      <c r="M29" s="161"/>
      <c r="N29" s="162"/>
      <c r="O29" s="163"/>
      <c r="P29" s="473"/>
      <c r="Q29" s="474"/>
      <c r="R29" s="457"/>
      <c r="S29">
        <f>'t1'!M32</f>
        <v>2</v>
      </c>
      <c r="T29"/>
    </row>
    <row r="30" spans="1:20" ht="12.75" customHeight="1">
      <c r="A30" s="24" t="str">
        <f>'t1'!A30</f>
        <v>POSIZIONE ECONOMICA C7</v>
      </c>
      <c r="B30" s="220" t="str">
        <f>'t1'!B30</f>
        <v>0C7000</v>
      </c>
      <c r="C30" s="158"/>
      <c r="D30" s="159"/>
      <c r="E30" s="160"/>
      <c r="F30" s="409"/>
      <c r="G30" s="168"/>
      <c r="H30" s="159"/>
      <c r="I30" s="168"/>
      <c r="J30" s="159"/>
      <c r="K30" s="168"/>
      <c r="L30" s="159"/>
      <c r="M30" s="161"/>
      <c r="N30" s="162"/>
      <c r="O30" s="163"/>
      <c r="P30" s="473"/>
      <c r="Q30" s="474"/>
      <c r="R30" s="457"/>
      <c r="S30">
        <f>'t1'!M33</f>
        <v>2</v>
      </c>
      <c r="T30"/>
    </row>
    <row r="31" spans="1:20" ht="12.75" customHeight="1">
      <c r="A31" s="24" t="str">
        <f>'t1'!A31</f>
        <v>POSIZIONE ECONOMICA C6</v>
      </c>
      <c r="B31" s="220" t="str">
        <f>'t1'!B31</f>
        <v>097000</v>
      </c>
      <c r="C31" s="158"/>
      <c r="D31" s="159"/>
      <c r="E31" s="160"/>
      <c r="F31" s="409"/>
      <c r="G31" s="168"/>
      <c r="H31" s="159"/>
      <c r="I31" s="168"/>
      <c r="J31" s="159"/>
      <c r="K31" s="168"/>
      <c r="L31" s="159"/>
      <c r="M31" s="161"/>
      <c r="N31" s="162"/>
      <c r="O31" s="163"/>
      <c r="P31" s="473"/>
      <c r="Q31" s="474"/>
      <c r="R31" s="457"/>
      <c r="S31">
        <f>'t1'!M34</f>
        <v>0</v>
      </c>
      <c r="T31"/>
    </row>
    <row r="32" spans="1:20" ht="12.75" customHeight="1">
      <c r="A32" s="24" t="str">
        <f>'t1'!A32</f>
        <v>POSIZIONE ECONOMICA C5</v>
      </c>
      <c r="B32" s="220" t="str">
        <f>'t1'!B32</f>
        <v>046000</v>
      </c>
      <c r="C32" s="158"/>
      <c r="D32" s="159"/>
      <c r="E32" s="160"/>
      <c r="F32" s="409"/>
      <c r="G32" s="168"/>
      <c r="H32" s="159"/>
      <c r="I32" s="168"/>
      <c r="J32" s="159"/>
      <c r="K32" s="168"/>
      <c r="L32" s="159"/>
      <c r="M32" s="161"/>
      <c r="N32" s="162"/>
      <c r="O32" s="163"/>
      <c r="P32" s="473"/>
      <c r="Q32" s="474"/>
      <c r="R32" s="457"/>
      <c r="S32">
        <f>'t1'!M35</f>
        <v>0</v>
      </c>
      <c r="T32"/>
    </row>
    <row r="33" spans="1:20" ht="12.75" customHeight="1">
      <c r="A33" s="24" t="str">
        <f>'t1'!A33</f>
        <v>POSIZIONE ECONOMICA C4</v>
      </c>
      <c r="B33" s="220" t="str">
        <f>'t1'!B33</f>
        <v>045000</v>
      </c>
      <c r="C33" s="158"/>
      <c r="D33" s="159"/>
      <c r="E33" s="160"/>
      <c r="F33" s="409"/>
      <c r="G33" s="168"/>
      <c r="H33" s="159"/>
      <c r="I33" s="168"/>
      <c r="J33" s="159"/>
      <c r="K33" s="168"/>
      <c r="L33" s="159"/>
      <c r="M33" s="161"/>
      <c r="N33" s="162"/>
      <c r="O33" s="163"/>
      <c r="P33" s="473"/>
      <c r="Q33" s="474"/>
      <c r="R33" s="457"/>
      <c r="S33">
        <f>'t1'!M36</f>
        <v>0</v>
      </c>
      <c r="T33"/>
    </row>
    <row r="34" spans="1:20" ht="12.75" customHeight="1">
      <c r="A34" s="24" t="str">
        <f>'t1'!A34</f>
        <v>POSIZIONE ECONOMICA C3</v>
      </c>
      <c r="B34" s="220" t="str">
        <f>'t1'!B34</f>
        <v>043000</v>
      </c>
      <c r="C34" s="158"/>
      <c r="D34" s="159"/>
      <c r="E34" s="160"/>
      <c r="F34" s="409"/>
      <c r="G34" s="168"/>
      <c r="H34" s="159"/>
      <c r="I34" s="168"/>
      <c r="J34" s="159"/>
      <c r="K34" s="168"/>
      <c r="L34" s="159"/>
      <c r="M34" s="161"/>
      <c r="N34" s="162"/>
      <c r="O34" s="163"/>
      <c r="P34" s="473"/>
      <c r="Q34" s="474"/>
      <c r="R34" s="457"/>
      <c r="S34">
        <f>'t1'!M38</f>
        <v>0</v>
      </c>
      <c r="T34"/>
    </row>
    <row r="35" spans="1:20" ht="12.75" customHeight="1">
      <c r="A35" s="24" t="str">
        <f>'t1'!A35</f>
        <v>POSIZIONE ECONOMICA C2</v>
      </c>
      <c r="B35" s="220" t="str">
        <f>'t1'!B35</f>
        <v>042000</v>
      </c>
      <c r="C35" s="158"/>
      <c r="D35" s="159"/>
      <c r="E35" s="160"/>
      <c r="F35" s="409"/>
      <c r="G35" s="168"/>
      <c r="H35" s="159"/>
      <c r="I35" s="168"/>
      <c r="J35" s="159"/>
      <c r="K35" s="168"/>
      <c r="L35" s="159"/>
      <c r="M35" s="161"/>
      <c r="N35" s="162"/>
      <c r="O35" s="163"/>
      <c r="P35" s="473"/>
      <c r="Q35" s="474"/>
      <c r="R35" s="457"/>
      <c r="S35">
        <f>'t1'!M39</f>
        <v>0</v>
      </c>
      <c r="T35"/>
    </row>
    <row r="36" spans="1:20" ht="12.75" customHeight="1">
      <c r="A36" s="24" t="str">
        <f>'t1'!A36</f>
        <v>POSIZIONE ECONOMICA C1</v>
      </c>
      <c r="B36" s="220" t="str">
        <f>'t1'!B36</f>
        <v>040000</v>
      </c>
      <c r="C36" s="158"/>
      <c r="D36" s="159"/>
      <c r="E36" s="160"/>
      <c r="F36" s="409"/>
      <c r="G36" s="168"/>
      <c r="H36" s="159"/>
      <c r="I36" s="168"/>
      <c r="J36" s="159"/>
      <c r="K36" s="168"/>
      <c r="L36" s="159"/>
      <c r="M36" s="161"/>
      <c r="N36" s="162"/>
      <c r="O36" s="163"/>
      <c r="P36" s="473"/>
      <c r="Q36" s="474"/>
      <c r="R36" s="457"/>
      <c r="S36">
        <f>'t1'!M40</f>
        <v>0</v>
      </c>
      <c r="T36"/>
    </row>
    <row r="37" spans="1:20" ht="12.75" customHeight="1">
      <c r="A37" s="24" t="str">
        <f>'t1'!A37</f>
        <v>POSIZIONE ECONOMICA C9 CORPO FORESTALE</v>
      </c>
      <c r="B37" s="220" t="str">
        <f>'t1'!B37</f>
        <v>0C9CF0</v>
      </c>
      <c r="C37" s="158"/>
      <c r="D37" s="159"/>
      <c r="E37" s="160"/>
      <c r="F37" s="409"/>
      <c r="G37" s="168"/>
      <c r="H37" s="159"/>
      <c r="I37" s="168"/>
      <c r="J37" s="159"/>
      <c r="K37" s="168"/>
      <c r="L37" s="159"/>
      <c r="M37" s="161"/>
      <c r="N37" s="162"/>
      <c r="O37" s="163"/>
      <c r="P37" s="473"/>
      <c r="Q37" s="474"/>
      <c r="R37" s="457"/>
      <c r="S37">
        <f>'t1'!M41</f>
        <v>0</v>
      </c>
      <c r="T37"/>
    </row>
    <row r="38" spans="1:20" ht="12.75" customHeight="1">
      <c r="A38" s="24" t="str">
        <f>'t1'!A38</f>
        <v>POSIZIONE ECONOMICA C8 CORPO FORESTALE</v>
      </c>
      <c r="B38" s="220" t="str">
        <f>'t1'!B38</f>
        <v>0C8CF0</v>
      </c>
      <c r="C38" s="158"/>
      <c r="D38" s="159"/>
      <c r="E38" s="160"/>
      <c r="F38" s="409"/>
      <c r="G38" s="168"/>
      <c r="H38" s="159"/>
      <c r="I38" s="168"/>
      <c r="J38" s="159"/>
      <c r="K38" s="168"/>
      <c r="L38" s="159"/>
      <c r="M38" s="161"/>
      <c r="N38" s="162"/>
      <c r="O38" s="163"/>
      <c r="P38" s="473"/>
      <c r="Q38" s="474"/>
      <c r="R38" s="457"/>
      <c r="S38">
        <f>'t1'!M42</f>
        <v>0</v>
      </c>
      <c r="T38"/>
    </row>
    <row r="39" spans="1:20" ht="12.75" customHeight="1">
      <c r="A39" s="24" t="str">
        <f>'t1'!A39</f>
        <v>POSIZIONE ECONOMICA C7 CORPO FORESTALE</v>
      </c>
      <c r="B39" s="220" t="str">
        <f>'t1'!B39</f>
        <v>0C7CF0</v>
      </c>
      <c r="C39" s="158"/>
      <c r="D39" s="159"/>
      <c r="E39" s="160"/>
      <c r="F39" s="409"/>
      <c r="G39" s="168"/>
      <c r="H39" s="159"/>
      <c r="I39" s="168"/>
      <c r="J39" s="159"/>
      <c r="K39" s="168"/>
      <c r="L39" s="159"/>
      <c r="M39" s="161"/>
      <c r="N39" s="162"/>
      <c r="O39" s="163"/>
      <c r="P39" s="473"/>
      <c r="Q39" s="474"/>
      <c r="R39" s="457"/>
      <c r="S39">
        <f>'t1'!M43</f>
        <v>0</v>
      </c>
      <c r="T39"/>
    </row>
    <row r="40" spans="1:20" ht="12.75" customHeight="1">
      <c r="A40" s="24" t="str">
        <f>'t1'!A40</f>
        <v>POSIZIONE ECONOMICA C6 CORPO FORESTALE</v>
      </c>
      <c r="B40" s="220" t="str">
        <f>'t1'!B40</f>
        <v>097CF0</v>
      </c>
      <c r="C40" s="158"/>
      <c r="D40" s="159"/>
      <c r="E40" s="160"/>
      <c r="F40" s="409"/>
      <c r="G40" s="168"/>
      <c r="H40" s="159"/>
      <c r="I40" s="168"/>
      <c r="J40" s="159"/>
      <c r="K40" s="168"/>
      <c r="L40" s="159"/>
      <c r="M40" s="161"/>
      <c r="N40" s="162"/>
      <c r="O40" s="163"/>
      <c r="P40" s="473"/>
      <c r="Q40" s="474"/>
      <c r="R40" s="457"/>
      <c r="S40">
        <f>'t1'!M44</f>
        <v>0</v>
      </c>
      <c r="T40"/>
    </row>
    <row r="41" spans="1:20" ht="12.75" customHeight="1">
      <c r="A41" s="24" t="str">
        <f>'t1'!A41</f>
        <v>POSIZIONE ECONOMICA C5 CORPO FORESTALE</v>
      </c>
      <c r="B41" s="220" t="str">
        <f>'t1'!B41</f>
        <v>046CF0</v>
      </c>
      <c r="C41" s="158"/>
      <c r="D41" s="159"/>
      <c r="E41" s="160"/>
      <c r="F41" s="409"/>
      <c r="G41" s="168"/>
      <c r="H41" s="159"/>
      <c r="I41" s="168"/>
      <c r="J41" s="159"/>
      <c r="K41" s="168"/>
      <c r="L41" s="159"/>
      <c r="M41" s="161"/>
      <c r="N41" s="162"/>
      <c r="O41" s="163"/>
      <c r="P41" s="473"/>
      <c r="Q41" s="474"/>
      <c r="R41" s="457"/>
      <c r="S41">
        <f>'t1'!M45</f>
        <v>0</v>
      </c>
      <c r="T41"/>
    </row>
    <row r="42" spans="1:20" ht="12.75" customHeight="1">
      <c r="A42" s="24" t="str">
        <f>'t1'!A42</f>
        <v>POSIZIONE ECONOMICA C4 CORPO FORESTALE</v>
      </c>
      <c r="B42" s="220" t="str">
        <f>'t1'!B42</f>
        <v>045CF0</v>
      </c>
      <c r="C42" s="158"/>
      <c r="D42" s="159"/>
      <c r="E42" s="160"/>
      <c r="F42" s="409"/>
      <c r="G42" s="168"/>
      <c r="H42" s="159"/>
      <c r="I42" s="168"/>
      <c r="J42" s="159"/>
      <c r="K42" s="168"/>
      <c r="L42" s="159"/>
      <c r="M42" s="161"/>
      <c r="N42" s="162"/>
      <c r="O42" s="163"/>
      <c r="P42" s="473"/>
      <c r="Q42" s="474"/>
      <c r="R42" s="457"/>
      <c r="S42">
        <f>'t1'!M47</f>
        <v>0</v>
      </c>
      <c r="T42"/>
    </row>
    <row r="43" spans="1:20" ht="12.75" customHeight="1">
      <c r="A43" s="24" t="str">
        <f>'t1'!A43</f>
        <v>POSIZIONE ECONOMICA C3 CORPO FORESTALE</v>
      </c>
      <c r="B43" s="220" t="str">
        <f>'t1'!B43</f>
        <v>043CF0</v>
      </c>
      <c r="C43" s="158"/>
      <c r="D43" s="159"/>
      <c r="E43" s="160"/>
      <c r="F43" s="409"/>
      <c r="G43" s="168"/>
      <c r="H43" s="159"/>
      <c r="I43" s="168"/>
      <c r="J43" s="159"/>
      <c r="K43" s="168"/>
      <c r="L43" s="159"/>
      <c r="M43" s="161"/>
      <c r="N43" s="162"/>
      <c r="O43" s="163"/>
      <c r="P43" s="473"/>
      <c r="Q43" s="474"/>
      <c r="R43" s="457"/>
      <c r="S43">
        <f>'t1'!M48</f>
        <v>0</v>
      </c>
      <c r="T43"/>
    </row>
    <row r="44" spans="1:20" ht="12.75" customHeight="1">
      <c r="A44" s="24" t="str">
        <f>'t1'!A44</f>
        <v>POSIZIONE ECONOMICA C2 CORPO FORESTALE</v>
      </c>
      <c r="B44" s="220" t="str">
        <f>'t1'!B44</f>
        <v>042CF0</v>
      </c>
      <c r="C44" s="158"/>
      <c r="D44" s="159"/>
      <c r="E44" s="160"/>
      <c r="F44" s="409"/>
      <c r="G44" s="168"/>
      <c r="H44" s="159"/>
      <c r="I44" s="168"/>
      <c r="J44" s="159"/>
      <c r="K44" s="168"/>
      <c r="L44" s="159"/>
      <c r="M44" s="161"/>
      <c r="N44" s="162"/>
      <c r="O44" s="163"/>
      <c r="P44" s="473"/>
      <c r="Q44" s="474"/>
      <c r="R44" s="457"/>
      <c r="S44">
        <f>'t1'!M49</f>
        <v>33</v>
      </c>
      <c r="T44"/>
    </row>
    <row r="45" spans="1:20" ht="12.75" customHeight="1">
      <c r="A45" s="24" t="str">
        <f>'t1'!A45</f>
        <v>POSIZIONE ECONOMICA C1 CORPO FORESTALE</v>
      </c>
      <c r="B45" s="220" t="str">
        <f>'t1'!B45</f>
        <v>040CF0</v>
      </c>
      <c r="C45" s="158"/>
      <c r="D45" s="159"/>
      <c r="E45" s="160"/>
      <c r="F45" s="409"/>
      <c r="G45" s="168"/>
      <c r="H45" s="159"/>
      <c r="I45" s="168"/>
      <c r="J45" s="159"/>
      <c r="K45" s="168"/>
      <c r="L45" s="159"/>
      <c r="M45" s="161"/>
      <c r="N45" s="162"/>
      <c r="O45" s="163"/>
      <c r="P45" s="473"/>
      <c r="Q45" s="474"/>
      <c r="R45" s="457"/>
      <c r="S45">
        <f>'t1'!M50</f>
        <v>0</v>
      </c>
      <c r="T45"/>
    </row>
    <row r="46" spans="1:20" ht="12.75" customHeight="1">
      <c r="A46" s="24" t="str">
        <f>'t1'!A46</f>
        <v>POSIZIONE ECONOMICA B7</v>
      </c>
      <c r="B46" s="220" t="str">
        <f>'t1'!B46</f>
        <v>0B7000</v>
      </c>
      <c r="C46" s="158"/>
      <c r="D46" s="159"/>
      <c r="E46" s="160"/>
      <c r="F46" s="409"/>
      <c r="G46" s="168"/>
      <c r="H46" s="159"/>
      <c r="I46" s="168"/>
      <c r="J46" s="159"/>
      <c r="K46" s="168"/>
      <c r="L46" s="159"/>
      <c r="M46" s="161"/>
      <c r="N46" s="162"/>
      <c r="O46" s="163"/>
      <c r="P46" s="473"/>
      <c r="Q46" s="474"/>
      <c r="R46" s="457"/>
      <c r="S46">
        <f>'t1'!M51</f>
        <v>0</v>
      </c>
      <c r="T46"/>
    </row>
    <row r="47" spans="1:20" ht="12.75" customHeight="1">
      <c r="A47" s="24" t="str">
        <f>'t1'!A47</f>
        <v>POSIZIONE ECONOMICA B6</v>
      </c>
      <c r="B47" s="220" t="str">
        <f>'t1'!B47</f>
        <v>038000</v>
      </c>
      <c r="C47" s="158"/>
      <c r="D47" s="159"/>
      <c r="E47" s="160"/>
      <c r="F47" s="409"/>
      <c r="G47" s="168"/>
      <c r="H47" s="159"/>
      <c r="I47" s="168"/>
      <c r="J47" s="159"/>
      <c r="K47" s="168"/>
      <c r="L47" s="159"/>
      <c r="M47" s="161"/>
      <c r="N47" s="162"/>
      <c r="O47" s="163"/>
      <c r="P47" s="473"/>
      <c r="Q47" s="474"/>
      <c r="R47" s="457"/>
      <c r="S47">
        <f>'t1'!M52</f>
        <v>0</v>
      </c>
      <c r="T47"/>
    </row>
    <row r="48" spans="1:20" ht="12.75" customHeight="1">
      <c r="A48" s="24" t="str">
        <f>'t1'!A48</f>
        <v>POSIZIONE ECONOMICA B5</v>
      </c>
      <c r="B48" s="220" t="str">
        <f>'t1'!B48</f>
        <v>037000</v>
      </c>
      <c r="C48" s="158"/>
      <c r="D48" s="159"/>
      <c r="E48" s="160"/>
      <c r="F48" s="409"/>
      <c r="G48" s="168"/>
      <c r="H48" s="159"/>
      <c r="I48" s="168"/>
      <c r="J48" s="159"/>
      <c r="K48" s="168"/>
      <c r="L48" s="159"/>
      <c r="M48" s="161"/>
      <c r="N48" s="162"/>
      <c r="O48" s="163"/>
      <c r="P48" s="473"/>
      <c r="Q48" s="474"/>
      <c r="R48" s="457"/>
      <c r="S48">
        <f>'t1'!M54</f>
        <v>0</v>
      </c>
      <c r="T48"/>
    </row>
    <row r="49" spans="1:20" ht="12.75" customHeight="1">
      <c r="A49" s="24" t="str">
        <f>'t1'!A49</f>
        <v>POSIZIONE ECONOMICA B4</v>
      </c>
      <c r="B49" s="220" t="str">
        <f>'t1'!B49</f>
        <v>036000</v>
      </c>
      <c r="C49" s="158"/>
      <c r="D49" s="159"/>
      <c r="E49" s="160"/>
      <c r="F49" s="409"/>
      <c r="G49" s="168"/>
      <c r="H49" s="159"/>
      <c r="I49" s="168"/>
      <c r="J49" s="159"/>
      <c r="K49" s="168"/>
      <c r="L49" s="159"/>
      <c r="M49" s="161"/>
      <c r="N49" s="162"/>
      <c r="O49" s="163"/>
      <c r="P49" s="473"/>
      <c r="Q49" s="474"/>
      <c r="R49" s="457"/>
      <c r="S49">
        <f>'t1'!M55</f>
        <v>0</v>
      </c>
      <c r="T49"/>
    </row>
    <row r="50" spans="1:20" ht="12.75" customHeight="1">
      <c r="A50" s="24" t="str">
        <f>'t1'!A50</f>
        <v>POSIZIONE ECONOMICA B3</v>
      </c>
      <c r="B50" s="220" t="str">
        <f>'t1'!B50</f>
        <v>034000</v>
      </c>
      <c r="C50" s="158"/>
      <c r="D50" s="159"/>
      <c r="E50" s="160"/>
      <c r="F50" s="409"/>
      <c r="G50" s="168"/>
      <c r="H50" s="159"/>
      <c r="I50" s="168"/>
      <c r="J50" s="159"/>
      <c r="K50" s="168"/>
      <c r="L50" s="159"/>
      <c r="M50" s="161"/>
      <c r="N50" s="162"/>
      <c r="O50" s="163"/>
      <c r="P50" s="473"/>
      <c r="Q50" s="474"/>
      <c r="R50" s="457"/>
      <c r="S50">
        <f>'t1'!M56</f>
        <v>0</v>
      </c>
      <c r="T50"/>
    </row>
    <row r="51" spans="1:20" ht="12.75" customHeight="1">
      <c r="A51" s="24" t="str">
        <f>'t1'!A51</f>
        <v>POSIZIONE ECONOMICA B2</v>
      </c>
      <c r="B51" s="220" t="str">
        <f>'t1'!B51</f>
        <v>032000</v>
      </c>
      <c r="C51" s="158"/>
      <c r="D51" s="159"/>
      <c r="E51" s="160"/>
      <c r="F51" s="409"/>
      <c r="G51" s="168"/>
      <c r="H51" s="159"/>
      <c r="I51" s="168"/>
      <c r="J51" s="159"/>
      <c r="K51" s="168"/>
      <c r="L51" s="159"/>
      <c r="M51" s="161"/>
      <c r="N51" s="162"/>
      <c r="O51" s="163"/>
      <c r="P51" s="473"/>
      <c r="Q51" s="474"/>
      <c r="R51" s="457"/>
      <c r="S51">
        <f>'t1'!M57</f>
        <v>0</v>
      </c>
      <c r="T51"/>
    </row>
    <row r="52" spans="1:20" ht="12.75" customHeight="1">
      <c r="A52" s="24" t="str">
        <f>'t1'!A52</f>
        <v>POSIZIONE ECONOMICA B1</v>
      </c>
      <c r="B52" s="220" t="str">
        <f>'t1'!B52</f>
        <v>030000</v>
      </c>
      <c r="C52" s="158"/>
      <c r="D52" s="159"/>
      <c r="E52" s="160"/>
      <c r="F52" s="409"/>
      <c r="G52" s="168"/>
      <c r="H52" s="159"/>
      <c r="I52" s="168"/>
      <c r="J52" s="159"/>
      <c r="K52" s="168"/>
      <c r="L52" s="159"/>
      <c r="M52" s="161"/>
      <c r="N52" s="162"/>
      <c r="O52" s="163"/>
      <c r="P52" s="473"/>
      <c r="Q52" s="474"/>
      <c r="R52" s="457"/>
      <c r="S52">
        <f>'t1'!M59</f>
        <v>0</v>
      </c>
      <c r="T52"/>
    </row>
    <row r="53" spans="1:20" ht="12.75" customHeight="1">
      <c r="A53" s="24" t="str">
        <f>'t1'!A53</f>
        <v>POSIZIONE ECONOMICA B5 CORPO FORESTALE</v>
      </c>
      <c r="B53" s="220" t="str">
        <f>'t1'!B53</f>
        <v>037CF0</v>
      </c>
      <c r="C53" s="158"/>
      <c r="D53" s="159"/>
      <c r="E53" s="160"/>
      <c r="F53" s="409"/>
      <c r="G53" s="168"/>
      <c r="H53" s="159"/>
      <c r="I53" s="168"/>
      <c r="J53" s="159"/>
      <c r="K53" s="168"/>
      <c r="L53" s="159"/>
      <c r="M53" s="161"/>
      <c r="N53" s="162"/>
      <c r="O53" s="163"/>
      <c r="P53" s="473"/>
      <c r="Q53" s="474"/>
      <c r="R53" s="457"/>
      <c r="S53">
        <f>'t1'!M60</f>
        <v>0</v>
      </c>
      <c r="T53"/>
    </row>
    <row r="54" spans="1:20" ht="12.75" customHeight="1">
      <c r="A54" s="24" t="str">
        <f>'t1'!A54</f>
        <v>POSIZIONE ECONOMICA B4 CORPO FORESTALE</v>
      </c>
      <c r="B54" s="220" t="str">
        <f>'t1'!B54</f>
        <v>036CF0</v>
      </c>
      <c r="C54" s="158"/>
      <c r="D54" s="159"/>
      <c r="E54" s="160"/>
      <c r="F54" s="409"/>
      <c r="G54" s="168"/>
      <c r="H54" s="159"/>
      <c r="I54" s="168"/>
      <c r="J54" s="159"/>
      <c r="K54" s="168"/>
      <c r="L54" s="159"/>
      <c r="M54" s="161"/>
      <c r="N54" s="162"/>
      <c r="O54" s="163"/>
      <c r="P54" s="473"/>
      <c r="Q54" s="474"/>
      <c r="R54" s="457"/>
      <c r="S54">
        <f>'t1'!M61</f>
        <v>0</v>
      </c>
      <c r="T54"/>
    </row>
    <row r="55" spans="1:20" ht="12.75" customHeight="1">
      <c r="A55" s="24" t="str">
        <f>'t1'!A55</f>
        <v>POSIZIONE ECONOMICA B3 CORPO FORESTALE</v>
      </c>
      <c r="B55" s="220" t="str">
        <f>'t1'!B55</f>
        <v>034CF0</v>
      </c>
      <c r="C55" s="158"/>
      <c r="D55" s="159"/>
      <c r="E55" s="160"/>
      <c r="F55" s="409"/>
      <c r="G55" s="168"/>
      <c r="H55" s="159"/>
      <c r="I55" s="168"/>
      <c r="J55" s="159"/>
      <c r="K55" s="168"/>
      <c r="L55" s="159"/>
      <c r="M55" s="161"/>
      <c r="N55" s="162"/>
      <c r="O55" s="163"/>
      <c r="P55" s="473"/>
      <c r="Q55" s="474"/>
      <c r="R55" s="457"/>
      <c r="S55">
        <f>'t1'!M62</f>
        <v>0</v>
      </c>
      <c r="T55"/>
    </row>
    <row r="56" spans="1:20" ht="12.75" customHeight="1">
      <c r="A56" s="24" t="str">
        <f>'t1'!A56</f>
        <v>POSIZIONE ECONOMICA B2 CORPO FORESTALE</v>
      </c>
      <c r="B56" s="220" t="str">
        <f>'t1'!B56</f>
        <v>032CF0</v>
      </c>
      <c r="C56" s="158"/>
      <c r="D56" s="159"/>
      <c r="E56" s="160"/>
      <c r="F56" s="409"/>
      <c r="G56" s="168"/>
      <c r="H56" s="159"/>
      <c r="I56" s="168"/>
      <c r="J56" s="159"/>
      <c r="K56" s="168"/>
      <c r="L56" s="159"/>
      <c r="M56" s="161"/>
      <c r="N56" s="162"/>
      <c r="O56" s="163"/>
      <c r="P56" s="473"/>
      <c r="Q56" s="474"/>
      <c r="R56" s="457"/>
      <c r="S56">
        <f>'t1'!M63</f>
        <v>0</v>
      </c>
      <c r="T56"/>
    </row>
    <row r="57" spans="1:20" ht="12.75" customHeight="1">
      <c r="A57" s="24" t="str">
        <f>'t1'!A57</f>
        <v>POSIZIONE ECONOMICA B1 CORPO FORESTALE</v>
      </c>
      <c r="B57" s="220" t="str">
        <f>'t1'!B57</f>
        <v>030CF0</v>
      </c>
      <c r="C57" s="158"/>
      <c r="D57" s="159"/>
      <c r="E57" s="160"/>
      <c r="F57" s="409"/>
      <c r="G57" s="168"/>
      <c r="H57" s="159"/>
      <c r="I57" s="168"/>
      <c r="J57" s="159"/>
      <c r="K57" s="168"/>
      <c r="L57" s="159"/>
      <c r="M57" s="161"/>
      <c r="N57" s="162"/>
      <c r="O57" s="163"/>
      <c r="P57" s="473"/>
      <c r="Q57" s="474"/>
      <c r="R57" s="457"/>
      <c r="S57">
        <f>'t1'!M64</f>
        <v>0</v>
      </c>
      <c r="T57"/>
    </row>
    <row r="58" spans="1:20" ht="12.75" customHeight="1">
      <c r="A58" s="24" t="str">
        <f>'t1'!A58</f>
        <v>POSIZIONE ECONOMICA A6</v>
      </c>
      <c r="B58" s="220" t="str">
        <f>'t1'!B58</f>
        <v>0A6000</v>
      </c>
      <c r="C58" s="158"/>
      <c r="D58" s="159"/>
      <c r="E58" s="160"/>
      <c r="F58" s="409"/>
      <c r="G58" s="168"/>
      <c r="H58" s="159"/>
      <c r="I58" s="168"/>
      <c r="J58" s="159"/>
      <c r="K58" s="168"/>
      <c r="L58" s="159"/>
      <c r="M58" s="161"/>
      <c r="N58" s="162"/>
      <c r="O58" s="163"/>
      <c r="P58" s="473"/>
      <c r="Q58" s="474"/>
      <c r="R58" s="457"/>
      <c r="S58">
        <f>'t1'!M65</f>
        <v>0</v>
      </c>
      <c r="T58"/>
    </row>
    <row r="59" spans="1:20" ht="12.75" customHeight="1">
      <c r="A59" s="24" t="str">
        <f>'t1'!A59</f>
        <v>POSIZIONE ECONOMICA A5</v>
      </c>
      <c r="B59" s="220" t="str">
        <f>'t1'!B59</f>
        <v>0A5000</v>
      </c>
      <c r="C59" s="158"/>
      <c r="D59" s="159"/>
      <c r="E59" s="160"/>
      <c r="F59" s="409"/>
      <c r="G59" s="168"/>
      <c r="H59" s="159"/>
      <c r="I59" s="168"/>
      <c r="J59" s="159"/>
      <c r="K59" s="168"/>
      <c r="L59" s="159"/>
      <c r="M59" s="161"/>
      <c r="N59" s="162"/>
      <c r="O59" s="163"/>
      <c r="P59" s="473"/>
      <c r="Q59" s="474"/>
      <c r="R59" s="457"/>
      <c r="S59">
        <f>'t1'!M66</f>
        <v>0</v>
      </c>
      <c r="T59"/>
    </row>
    <row r="60" spans="1:20" ht="12.75" customHeight="1">
      <c r="A60" s="24" t="str">
        <f>'t1'!A60</f>
        <v>POSIZIONE ECONOMICA A4</v>
      </c>
      <c r="B60" s="220" t="str">
        <f>'t1'!B60</f>
        <v>028000</v>
      </c>
      <c r="C60" s="158"/>
      <c r="D60" s="159"/>
      <c r="E60" s="160"/>
      <c r="F60" s="409"/>
      <c r="G60" s="168"/>
      <c r="H60" s="159"/>
      <c r="I60" s="168"/>
      <c r="J60" s="159"/>
      <c r="K60" s="168"/>
      <c r="L60" s="159"/>
      <c r="M60" s="161"/>
      <c r="N60" s="162"/>
      <c r="O60" s="163"/>
      <c r="P60" s="473"/>
      <c r="Q60" s="474"/>
      <c r="R60" s="457"/>
      <c r="S60">
        <f>'t1'!M67</f>
        <v>0</v>
      </c>
      <c r="T60"/>
    </row>
    <row r="61" spans="1:20" ht="12.75" customHeight="1">
      <c r="A61" s="24" t="str">
        <f>'t1'!A61</f>
        <v>POSIZIONE ECONOMICA A3</v>
      </c>
      <c r="B61" s="220" t="str">
        <f>'t1'!B61</f>
        <v>027000</v>
      </c>
      <c r="C61" s="158"/>
      <c r="D61" s="159"/>
      <c r="E61" s="160"/>
      <c r="F61" s="409"/>
      <c r="G61" s="168"/>
      <c r="H61" s="159"/>
      <c r="I61" s="168"/>
      <c r="J61" s="159"/>
      <c r="K61" s="168"/>
      <c r="L61" s="159"/>
      <c r="M61" s="161"/>
      <c r="N61" s="162"/>
      <c r="O61" s="163"/>
      <c r="P61" s="473"/>
      <c r="Q61" s="474"/>
      <c r="R61" s="457"/>
      <c r="S61">
        <f>'t1'!M68</f>
        <v>0</v>
      </c>
      <c r="T61"/>
    </row>
    <row r="62" spans="1:20" ht="12.75" customHeight="1">
      <c r="A62" s="24" t="str">
        <f>'t1'!A62</f>
        <v>POSIZIONE ECONOMICA A2</v>
      </c>
      <c r="B62" s="220" t="str">
        <f>'t1'!B62</f>
        <v>025000</v>
      </c>
      <c r="C62" s="158"/>
      <c r="D62" s="159"/>
      <c r="E62" s="160"/>
      <c r="F62" s="409"/>
      <c r="G62" s="168"/>
      <c r="H62" s="159"/>
      <c r="I62" s="168"/>
      <c r="J62" s="159"/>
      <c r="K62" s="168"/>
      <c r="L62" s="159"/>
      <c r="M62" s="161"/>
      <c r="N62" s="162"/>
      <c r="O62" s="163"/>
      <c r="P62" s="473"/>
      <c r="Q62" s="474"/>
      <c r="R62" s="457"/>
      <c r="S62">
        <f>'t1'!M69</f>
        <v>0</v>
      </c>
      <c r="T62"/>
    </row>
    <row r="63" spans="1:20" ht="12.75" customHeight="1">
      <c r="A63" s="24" t="str">
        <f>'t1'!A63</f>
        <v>POSIZIONE ECONOMICA A1</v>
      </c>
      <c r="B63" s="220" t="str">
        <f>'t1'!B63</f>
        <v>023000</v>
      </c>
      <c r="C63" s="158"/>
      <c r="D63" s="159"/>
      <c r="E63" s="160"/>
      <c r="F63" s="409"/>
      <c r="G63" s="168"/>
      <c r="H63" s="159"/>
      <c r="I63" s="168"/>
      <c r="J63" s="159"/>
      <c r="K63" s="168"/>
      <c r="L63" s="159"/>
      <c r="M63" s="161"/>
      <c r="N63" s="162"/>
      <c r="O63" s="163"/>
      <c r="P63" s="473"/>
      <c r="Q63" s="474"/>
      <c r="R63" s="457"/>
      <c r="S63">
        <f>'t1'!M70</f>
        <v>0</v>
      </c>
      <c r="T63"/>
    </row>
    <row r="64" spans="1:20" ht="12.75" customHeight="1">
      <c r="A64" s="24" t="str">
        <f>'t1'!A64</f>
        <v>CONTRATTISTI</v>
      </c>
      <c r="B64" s="220" t="str">
        <f>'t1'!B64</f>
        <v>000061</v>
      </c>
      <c r="C64" s="158"/>
      <c r="D64" s="159"/>
      <c r="E64" s="160"/>
      <c r="F64" s="409"/>
      <c r="G64" s="168"/>
      <c r="H64" s="159"/>
      <c r="I64" s="168"/>
      <c r="J64" s="159"/>
      <c r="K64" s="168"/>
      <c r="L64" s="159"/>
      <c r="M64" s="161"/>
      <c r="N64" s="162"/>
      <c r="O64" s="163"/>
      <c r="P64" s="473"/>
      <c r="Q64" s="474"/>
      <c r="R64" s="457"/>
      <c r="S64">
        <f>'t1'!M71</f>
        <v>0</v>
      </c>
      <c r="T64"/>
    </row>
    <row r="65" spans="1:20" ht="12.75" customHeight="1" thickBot="1">
      <c r="A65" s="24" t="str">
        <f>'t1'!A65</f>
        <v>COLLABORATORE A TEMPO DETERMINATO - ART. 2 D.P. REG. N. 8/20</v>
      </c>
      <c r="B65" s="220" t="str">
        <f>'t1'!B65</f>
        <v>000096</v>
      </c>
      <c r="C65" s="158"/>
      <c r="D65" s="159"/>
      <c r="E65" s="160"/>
      <c r="F65" s="409"/>
      <c r="G65" s="168"/>
      <c r="H65" s="159"/>
      <c r="I65" s="168"/>
      <c r="J65" s="159"/>
      <c r="K65" s="168"/>
      <c r="L65" s="159"/>
      <c r="M65" s="161"/>
      <c r="N65" s="162"/>
      <c r="O65" s="163"/>
      <c r="P65" s="473"/>
      <c r="Q65" s="474"/>
      <c r="R65" s="457"/>
      <c r="S65">
        <f>'t1'!M72</f>
        <v>0</v>
      </c>
      <c r="T65"/>
    </row>
    <row r="66" spans="1:20" ht="15.75" customHeight="1" thickBot="1" thickTop="1">
      <c r="A66" s="99" t="s">
        <v>42</v>
      </c>
      <c r="B66" s="145"/>
      <c r="C66" s="322">
        <f aca="true" t="shared" si="0" ref="C66:R66">SUM(C6:C65)</f>
        <v>0</v>
      </c>
      <c r="D66" s="323">
        <f t="shared" si="0"/>
        <v>0</v>
      </c>
      <c r="E66" s="324">
        <f t="shared" si="0"/>
        <v>0</v>
      </c>
      <c r="F66" s="410">
        <f t="shared" si="0"/>
        <v>0</v>
      </c>
      <c r="G66" s="324">
        <f t="shared" si="0"/>
        <v>0</v>
      </c>
      <c r="H66" s="408">
        <f t="shared" si="0"/>
        <v>0</v>
      </c>
      <c r="I66" s="324">
        <f t="shared" si="0"/>
        <v>0</v>
      </c>
      <c r="J66" s="408">
        <f t="shared" si="0"/>
        <v>0</v>
      </c>
      <c r="K66" s="324">
        <f t="shared" si="0"/>
        <v>0</v>
      </c>
      <c r="L66" s="408">
        <f t="shared" si="0"/>
        <v>0</v>
      </c>
      <c r="M66" s="322">
        <f t="shared" si="0"/>
        <v>0</v>
      </c>
      <c r="N66" s="323">
        <f t="shared" si="0"/>
        <v>0</v>
      </c>
      <c r="O66" s="324">
        <f t="shared" si="0"/>
        <v>0</v>
      </c>
      <c r="P66" s="323">
        <f t="shared" si="0"/>
        <v>0</v>
      </c>
      <c r="Q66" s="475">
        <f>SUM(Q6:Q65)</f>
        <v>0</v>
      </c>
      <c r="R66" s="424">
        <f t="shared" si="0"/>
        <v>0</v>
      </c>
      <c r="S66"/>
      <c r="T66"/>
    </row>
    <row r="67" spans="1:16" ht="11.25">
      <c r="A67" s="26"/>
      <c r="B67" s="146"/>
      <c r="C67" s="5"/>
      <c r="D67" s="5"/>
      <c r="E67" s="5"/>
      <c r="F67" s="5"/>
      <c r="G67" s="5"/>
      <c r="H67" s="5"/>
      <c r="I67" s="5"/>
      <c r="J67" s="5"/>
      <c r="K67" s="5"/>
      <c r="L67" s="5"/>
      <c r="M67" s="5"/>
      <c r="N67" s="5"/>
      <c r="O67" s="5"/>
      <c r="P67" s="5"/>
    </row>
    <row r="68" spans="1:24" ht="11.25">
      <c r="A68" s="26" t="str">
        <f>'t1'!$A$67</f>
        <v>(a) personale a tempo indeterminato al quale viene applicato un contratto di lavoro di tipo privatistico (es.:tipografico,chimico,edile,metalmeccanico,portierato, ecc.)</v>
      </c>
      <c r="B68" s="146"/>
      <c r="C68" s="5"/>
      <c r="D68" s="148"/>
      <c r="E68" s="5"/>
      <c r="F68" s="5"/>
      <c r="G68" s="5"/>
      <c r="H68" s="5"/>
      <c r="I68" s="5"/>
      <c r="J68" s="5"/>
      <c r="K68" s="5"/>
      <c r="L68" s="5"/>
      <c r="M68" s="5"/>
      <c r="N68" s="5"/>
      <c r="O68" s="5"/>
      <c r="P68" s="5"/>
      <c r="S68" s="5"/>
      <c r="T68" s="5"/>
      <c r="U68" s="5"/>
      <c r="V68" s="5"/>
      <c r="W68" s="5"/>
      <c r="X68" s="5"/>
    </row>
    <row r="69" spans="1:2" ht="11.25">
      <c r="A69" s="26" t="s">
        <v>103</v>
      </c>
      <c r="B69" s="147"/>
    </row>
    <row r="70" ht="11.25">
      <c r="A70" s="81" t="s">
        <v>84</v>
      </c>
    </row>
  </sheetData>
  <sheetProtection password="EA98" sheet="1" formatColumns="0" selectLockedCells="1"/>
  <mergeCells count="7">
    <mergeCell ref="A1:N1"/>
    <mergeCell ref="F2:P2"/>
    <mergeCell ref="E4:F4"/>
    <mergeCell ref="G4:H4"/>
    <mergeCell ref="M3:R3"/>
    <mergeCell ref="I4:J4"/>
    <mergeCell ref="K4:L4"/>
  </mergeCells>
  <conditionalFormatting sqref="A6:L65">
    <cfRule type="expression" priority="1" dxfId="0"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1"/>
  <dimension ref="A1:BM77"/>
  <sheetViews>
    <sheetView showGridLines="0" zoomScalePageLayoutView="0" workbookViewId="0" topLeftCell="A1">
      <pane xSplit="2" ySplit="5" topLeftCell="G54" activePane="bottomRight" state="frozen"/>
      <selection pane="topLeft" activeCell="D18" sqref="D18"/>
      <selection pane="topRight" activeCell="D18" sqref="D18"/>
      <selection pane="bottomLeft" activeCell="D18" sqref="D18"/>
      <selection pane="bottomRight" activeCell="AC49" sqref="AC49"/>
    </sheetView>
  </sheetViews>
  <sheetFormatPr defaultColWidth="9.33203125" defaultRowHeight="10.5"/>
  <cols>
    <col min="1" max="1" width="53.16015625" style="5" customWidth="1"/>
    <col min="2" max="2" width="9.16015625" style="7" customWidth="1"/>
    <col min="3" max="5" width="4" style="7" customWidth="1"/>
    <col min="6" max="62" width="4" style="5" customWidth="1"/>
    <col min="63" max="63" width="12" style="5" customWidth="1"/>
    <col min="64" max="86" width="3.83203125" style="5" customWidth="1"/>
    <col min="87" max="16384" width="9.33203125" style="5" customWidth="1"/>
  </cols>
  <sheetData>
    <row r="1" spans="1:63" ht="43.5" customHeight="1">
      <c r="A1" s="717" t="str">
        <f>'t1'!A1</f>
        <v>REGIONE SICILIA - anno 2019</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717"/>
      <c r="AN1" s="717"/>
      <c r="AO1" s="717"/>
      <c r="AP1" s="717"/>
      <c r="AQ1" s="717"/>
      <c r="AR1" s="717"/>
      <c r="AS1" s="717"/>
      <c r="AT1" s="717"/>
      <c r="AU1" s="717"/>
      <c r="AV1" s="717"/>
      <c r="AW1" s="717"/>
      <c r="AX1" s="717"/>
      <c r="AY1" s="717"/>
      <c r="AZ1" s="717"/>
      <c r="BA1" s="717"/>
      <c r="BB1" s="717"/>
      <c r="BC1" s="717"/>
      <c r="BD1" s="717"/>
      <c r="BE1" s="717"/>
      <c r="BF1" s="717"/>
      <c r="BG1" s="717"/>
      <c r="BH1" s="717"/>
      <c r="BI1" s="717"/>
      <c r="BJ1" s="717"/>
      <c r="BK1" s="244"/>
    </row>
    <row r="2" spans="1:63" ht="30" customHeight="1" thickBot="1">
      <c r="A2" s="1"/>
      <c r="B2" s="2"/>
      <c r="C2" s="2"/>
      <c r="D2" s="2"/>
      <c r="E2" s="2"/>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718"/>
      <c r="BK2" s="718"/>
    </row>
    <row r="3" spans="1:63" ht="13.5" thickBot="1">
      <c r="A3" s="237"/>
      <c r="B3" s="13"/>
      <c r="C3" s="729" t="s">
        <v>38</v>
      </c>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29"/>
      <c r="AL3" s="729"/>
      <c r="AM3" s="729"/>
      <c r="AN3" s="729"/>
      <c r="AO3" s="729"/>
      <c r="AP3" s="729"/>
      <c r="AQ3" s="729"/>
      <c r="AR3" s="729"/>
      <c r="AS3" s="729"/>
      <c r="AT3" s="729"/>
      <c r="AU3" s="729"/>
      <c r="AV3" s="729"/>
      <c r="AW3" s="729"/>
      <c r="AX3" s="729"/>
      <c r="AY3" s="729"/>
      <c r="AZ3" s="729"/>
      <c r="BA3" s="729"/>
      <c r="BB3" s="729"/>
      <c r="BC3" s="729"/>
      <c r="BD3" s="729"/>
      <c r="BE3" s="729"/>
      <c r="BF3" s="729"/>
      <c r="BG3" s="729"/>
      <c r="BH3" s="729"/>
      <c r="BI3" s="729"/>
      <c r="BJ3" s="729"/>
      <c r="BK3" s="156"/>
    </row>
    <row r="4" spans="1:63" s="103" customFormat="1" ht="16.5" customHeight="1" thickTop="1">
      <c r="A4" s="240"/>
      <c r="B4" s="238"/>
      <c r="C4" s="727" t="s">
        <v>95</v>
      </c>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241"/>
    </row>
    <row r="5" spans="1:63" ht="63.75" customHeight="1" thickBot="1">
      <c r="A5" s="236" t="s">
        <v>108</v>
      </c>
      <c r="B5" s="239" t="s">
        <v>109</v>
      </c>
      <c r="C5" s="184" t="str">
        <f>B6</f>
        <v>0D0104</v>
      </c>
      <c r="D5" s="185" t="str">
        <f>B7</f>
        <v>0D0097</v>
      </c>
      <c r="E5" s="185" t="str">
        <f>B8</f>
        <v>0D0098</v>
      </c>
      <c r="F5" s="185" t="str">
        <f>B9</f>
        <v>0D0095</v>
      </c>
      <c r="G5" s="185" t="str">
        <f>B10</f>
        <v>0D0077</v>
      </c>
      <c r="H5" s="185" t="str">
        <f>B11</f>
        <v>0D0079</v>
      </c>
      <c r="I5" s="185" t="str">
        <f>B12</f>
        <v>0D0918</v>
      </c>
      <c r="J5" s="185" t="str">
        <f>B13</f>
        <v>0D0099</v>
      </c>
      <c r="K5" s="185" t="str">
        <f>B14</f>
        <v>0D7000</v>
      </c>
      <c r="L5" s="185" t="str">
        <f>B15</f>
        <v>0D6000</v>
      </c>
      <c r="M5" s="186" t="str">
        <f>B16</f>
        <v>052000</v>
      </c>
      <c r="N5" s="186" t="str">
        <f>B17</f>
        <v>051000</v>
      </c>
      <c r="O5" s="185" t="str">
        <f>B18</f>
        <v>050000</v>
      </c>
      <c r="P5" s="185" t="str">
        <f>B19</f>
        <v>049000</v>
      </c>
      <c r="Q5" s="185" t="str">
        <f>B20</f>
        <v>048000</v>
      </c>
      <c r="R5" s="185" t="str">
        <f>B21</f>
        <v>0D7CF0</v>
      </c>
      <c r="S5" s="185" t="str">
        <f>B22</f>
        <v>0D6CF0</v>
      </c>
      <c r="T5" s="185" t="str">
        <f>B23</f>
        <v>052CF0</v>
      </c>
      <c r="U5" s="185" t="str">
        <f>B24</f>
        <v>051CF0</v>
      </c>
      <c r="V5" s="185" t="str">
        <f>B25</f>
        <v>050CF0</v>
      </c>
      <c r="W5" s="185" t="str">
        <f>B26</f>
        <v>049CF0</v>
      </c>
      <c r="X5" s="186" t="str">
        <f>B27</f>
        <v>048CF0</v>
      </c>
      <c r="Y5" s="186" t="str">
        <f>B28</f>
        <v>0C9000</v>
      </c>
      <c r="Z5" s="185" t="str">
        <f>B29</f>
        <v>0C8000</v>
      </c>
      <c r="AA5" s="185" t="str">
        <f>B30</f>
        <v>0C7000</v>
      </c>
      <c r="AB5" s="185" t="str">
        <f>B31</f>
        <v>097000</v>
      </c>
      <c r="AC5" s="185" t="str">
        <f>B32</f>
        <v>046000</v>
      </c>
      <c r="AD5" s="186" t="str">
        <f>B33</f>
        <v>045000</v>
      </c>
      <c r="AE5" s="186" t="str">
        <f>B34</f>
        <v>043000</v>
      </c>
      <c r="AF5" s="185" t="str">
        <f>B35</f>
        <v>042000</v>
      </c>
      <c r="AG5" s="185" t="str">
        <f>B36</f>
        <v>040000</v>
      </c>
      <c r="AH5" s="185" t="str">
        <f>B37</f>
        <v>0C9CF0</v>
      </c>
      <c r="AI5" s="185" t="str">
        <f>B38</f>
        <v>0C8CF0</v>
      </c>
      <c r="AJ5" s="185" t="str">
        <f>B39</f>
        <v>0C7CF0</v>
      </c>
      <c r="AK5" s="185" t="str">
        <f>B40</f>
        <v>097CF0</v>
      </c>
      <c r="AL5" s="185" t="str">
        <f>B41</f>
        <v>046CF0</v>
      </c>
      <c r="AM5" s="185" t="str">
        <f>B42</f>
        <v>045CF0</v>
      </c>
      <c r="AN5" s="185" t="str">
        <f>B43</f>
        <v>043CF0</v>
      </c>
      <c r="AO5" s="185" t="str">
        <f>B44</f>
        <v>042CF0</v>
      </c>
      <c r="AP5" s="185" t="str">
        <f>B45</f>
        <v>040CF0</v>
      </c>
      <c r="AQ5" s="185" t="str">
        <f>B46</f>
        <v>0B7000</v>
      </c>
      <c r="AR5" s="185" t="str">
        <f>B47</f>
        <v>038000</v>
      </c>
      <c r="AS5" s="185" t="str">
        <f>B48</f>
        <v>037000</v>
      </c>
      <c r="AT5" s="185" t="str">
        <f>B49</f>
        <v>036000</v>
      </c>
      <c r="AU5" s="185" t="str">
        <f>B50</f>
        <v>034000</v>
      </c>
      <c r="AV5" s="185" t="str">
        <f>B51</f>
        <v>032000</v>
      </c>
      <c r="AW5" s="185" t="str">
        <f>B52</f>
        <v>030000</v>
      </c>
      <c r="AX5" s="185" t="str">
        <f>B53</f>
        <v>037CF0</v>
      </c>
      <c r="AY5" s="185" t="str">
        <f>B54</f>
        <v>036CF0</v>
      </c>
      <c r="AZ5" s="185" t="str">
        <f>B55</f>
        <v>034CF0</v>
      </c>
      <c r="BA5" s="185" t="str">
        <f>B56</f>
        <v>032CF0</v>
      </c>
      <c r="BB5" s="185" t="str">
        <f>B57</f>
        <v>030CF0</v>
      </c>
      <c r="BC5" s="185" t="str">
        <f>B58</f>
        <v>0A6000</v>
      </c>
      <c r="BD5" s="185" t="str">
        <f>B59</f>
        <v>0A5000</v>
      </c>
      <c r="BE5" s="185" t="str">
        <f>B60</f>
        <v>028000</v>
      </c>
      <c r="BF5" s="185" t="str">
        <f>B61</f>
        <v>027000</v>
      </c>
      <c r="BG5" s="185" t="str">
        <f>B62</f>
        <v>025000</v>
      </c>
      <c r="BH5" s="185" t="str">
        <f>B63</f>
        <v>023000</v>
      </c>
      <c r="BI5" s="185" t="str">
        <f>B64</f>
        <v>000061</v>
      </c>
      <c r="BJ5" s="185" t="str">
        <f>B65</f>
        <v>000096</v>
      </c>
      <c r="BK5" s="242" t="s">
        <v>79</v>
      </c>
    </row>
    <row r="6" spans="1:63" ht="12" customHeight="1" thickTop="1">
      <c r="A6" s="24" t="str">
        <f>'t1'!A6</f>
        <v>SEGRETARIO GENERALE CCIAA</v>
      </c>
      <c r="B6" s="135" t="str">
        <f>'t1'!B6</f>
        <v>0D0104</v>
      </c>
      <c r="C6" s="187"/>
      <c r="D6" s="187"/>
      <c r="E6" s="187"/>
      <c r="F6" s="188"/>
      <c r="G6" s="188"/>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325">
        <f aca="true" t="shared" si="0" ref="BK6:BK65">SUM(C6:BJ6)</f>
        <v>0</v>
      </c>
    </row>
    <row r="7" spans="1:63" ht="12" customHeight="1">
      <c r="A7" s="136" t="str">
        <f>'t1'!A7</f>
        <v>DIRETTORE  GENERALE</v>
      </c>
      <c r="B7" s="157" t="str">
        <f>'t1'!B7</f>
        <v>0D0097</v>
      </c>
      <c r="C7" s="188"/>
      <c r="D7" s="188"/>
      <c r="E7" s="188"/>
      <c r="F7" s="188"/>
      <c r="G7" s="188"/>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325">
        <f t="shared" si="0"/>
        <v>0</v>
      </c>
    </row>
    <row r="8" spans="1:63" ht="12" customHeight="1">
      <c r="A8" s="136" t="str">
        <f>'t1'!A8</f>
        <v>DIRIGENTE FUORI D.O.</v>
      </c>
      <c r="B8" s="157" t="str">
        <f>'t1'!B8</f>
        <v>0D0098</v>
      </c>
      <c r="C8" s="188"/>
      <c r="D8" s="188"/>
      <c r="E8" s="188"/>
      <c r="F8" s="188"/>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325">
        <f t="shared" si="0"/>
        <v>0</v>
      </c>
    </row>
    <row r="9" spans="1:63" ht="12" customHeight="1">
      <c r="A9" s="136" t="str">
        <f>'t1'!A9</f>
        <v>ALTRE SPECIALIZZ. FUORI D.O.</v>
      </c>
      <c r="B9" s="157" t="str">
        <f>'t1'!B9</f>
        <v>0D0095</v>
      </c>
      <c r="C9" s="188"/>
      <c r="D9" s="188"/>
      <c r="E9" s="188"/>
      <c r="F9" s="188"/>
      <c r="G9" s="188"/>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325">
        <f t="shared" si="0"/>
        <v>0</v>
      </c>
    </row>
    <row r="10" spans="1:63" ht="12" customHeight="1">
      <c r="A10" s="136" t="str">
        <f>'t1'!A10</f>
        <v>QUALIFICA DIRIGENZIALE ATEMPO INDETERMINATO 1^ FASCIA</v>
      </c>
      <c r="B10" s="157" t="str">
        <f>'t1'!B10</f>
        <v>0D0077</v>
      </c>
      <c r="C10" s="191"/>
      <c r="D10" s="192"/>
      <c r="E10" s="192"/>
      <c r="F10" s="188"/>
      <c r="G10" s="188"/>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325">
        <f t="shared" si="0"/>
        <v>0</v>
      </c>
    </row>
    <row r="11" spans="1:63" ht="12" customHeight="1">
      <c r="A11" s="136" t="str">
        <f>'t1'!A11</f>
        <v>QUALIFICA DIRIGENZIALE A TEMPO INDETERMINATO 2^ FASCIA</v>
      </c>
      <c r="B11" s="157" t="str">
        <f>'t1'!B11</f>
        <v>0D0079</v>
      </c>
      <c r="C11" s="191"/>
      <c r="D11" s="192"/>
      <c r="E11" s="192"/>
      <c r="F11" s="188"/>
      <c r="G11" s="188"/>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325">
        <f t="shared" si="0"/>
        <v>0</v>
      </c>
    </row>
    <row r="12" spans="1:63" ht="12" customHeight="1">
      <c r="A12" s="136" t="str">
        <f>'t1'!A12</f>
        <v>QUALIFICA DIRIGENZIALE A TEMPO INDETERMINATO 3^ FASCIA</v>
      </c>
      <c r="B12" s="157" t="str">
        <f>'t1'!B12</f>
        <v>0D0918</v>
      </c>
      <c r="C12" s="188"/>
      <c r="D12" s="188"/>
      <c r="E12" s="188"/>
      <c r="F12" s="188"/>
      <c r="G12" s="188"/>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325">
        <f t="shared" si="0"/>
        <v>0</v>
      </c>
    </row>
    <row r="13" spans="1:63" ht="12" customHeight="1">
      <c r="A13" s="136" t="str">
        <f>'t1'!A13</f>
        <v>QUALIFICA DIRIGENZIALE TEMPO DETER.</v>
      </c>
      <c r="B13" s="157" t="str">
        <f>'t1'!B13</f>
        <v>0D0099</v>
      </c>
      <c r="C13" s="193"/>
      <c r="D13" s="193"/>
      <c r="E13" s="193"/>
      <c r="F13" s="193"/>
      <c r="G13" s="193"/>
      <c r="H13" s="192"/>
      <c r="I13" s="192"/>
      <c r="J13" s="192"/>
      <c r="K13" s="192"/>
      <c r="L13" s="192"/>
      <c r="M13" s="189"/>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325">
        <f t="shared" si="0"/>
        <v>0</v>
      </c>
    </row>
    <row r="14" spans="1:63" ht="12" customHeight="1">
      <c r="A14" s="136" t="str">
        <f>'t1'!A14</f>
        <v>POSIZIONE ECONOMICA D7</v>
      </c>
      <c r="B14" s="157" t="str">
        <f>'t1'!B14</f>
        <v>0D7000</v>
      </c>
      <c r="C14" s="193"/>
      <c r="D14" s="193"/>
      <c r="E14" s="193"/>
      <c r="F14" s="193"/>
      <c r="G14" s="193"/>
      <c r="H14" s="192"/>
      <c r="I14" s="192"/>
      <c r="J14" s="192"/>
      <c r="K14" s="192"/>
      <c r="L14" s="192"/>
      <c r="M14" s="189"/>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325">
        <f t="shared" si="0"/>
        <v>0</v>
      </c>
    </row>
    <row r="15" spans="1:63" ht="12" customHeight="1">
      <c r="A15" s="136" t="str">
        <f>'t1'!A15</f>
        <v>POSIZIONE ECONOMICA D6</v>
      </c>
      <c r="B15" s="157" t="str">
        <f>'t1'!B15</f>
        <v>0D6000</v>
      </c>
      <c r="C15" s="193"/>
      <c r="D15" s="192"/>
      <c r="E15" s="192"/>
      <c r="F15" s="192"/>
      <c r="G15" s="192"/>
      <c r="H15" s="192"/>
      <c r="I15" s="192"/>
      <c r="J15" s="192"/>
      <c r="K15" s="192">
        <v>3</v>
      </c>
      <c r="L15" s="192"/>
      <c r="M15" s="189"/>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325">
        <f t="shared" si="0"/>
        <v>3</v>
      </c>
    </row>
    <row r="16" spans="1:63" ht="12" customHeight="1">
      <c r="A16" s="136" t="str">
        <f>'t1'!A16</f>
        <v>POSIZIONE ECONOMICA D5</v>
      </c>
      <c r="B16" s="157" t="str">
        <f>'t1'!B16</f>
        <v>052000</v>
      </c>
      <c r="C16" s="193"/>
      <c r="D16" s="192"/>
      <c r="E16" s="192"/>
      <c r="F16" s="192"/>
      <c r="G16" s="192"/>
      <c r="H16" s="192"/>
      <c r="I16" s="192"/>
      <c r="J16" s="192"/>
      <c r="K16" s="192"/>
      <c r="L16" s="192"/>
      <c r="M16" s="189"/>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325">
        <f t="shared" si="0"/>
        <v>0</v>
      </c>
    </row>
    <row r="17" spans="1:63" ht="12" customHeight="1">
      <c r="A17" s="136" t="str">
        <f>'t1'!A17</f>
        <v>POSIZIONE ECONOMICA D4</v>
      </c>
      <c r="B17" s="157" t="str">
        <f>'t1'!B17</f>
        <v>051000</v>
      </c>
      <c r="C17" s="193"/>
      <c r="D17" s="188"/>
      <c r="E17" s="188"/>
      <c r="F17" s="188"/>
      <c r="G17" s="188"/>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325">
        <f t="shared" si="0"/>
        <v>0</v>
      </c>
    </row>
    <row r="18" spans="1:63" ht="12" customHeight="1">
      <c r="A18" s="136" t="str">
        <f>'t1'!A18</f>
        <v>POSIZIONE ECONOMICA D3</v>
      </c>
      <c r="B18" s="157" t="str">
        <f>'t1'!B18</f>
        <v>050000</v>
      </c>
      <c r="C18" s="193"/>
      <c r="D18" s="192"/>
      <c r="E18" s="192"/>
      <c r="F18" s="192"/>
      <c r="G18" s="192"/>
      <c r="H18" s="192"/>
      <c r="I18" s="192"/>
      <c r="J18" s="192"/>
      <c r="K18" s="192"/>
      <c r="L18" s="192"/>
      <c r="M18" s="189"/>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325">
        <f t="shared" si="0"/>
        <v>0</v>
      </c>
    </row>
    <row r="19" spans="1:63" ht="12" customHeight="1">
      <c r="A19" s="136" t="str">
        <f>'t1'!A19</f>
        <v>POSIZIONE ECONOMICA D2</v>
      </c>
      <c r="B19" s="157" t="str">
        <f>'t1'!B19</f>
        <v>049000</v>
      </c>
      <c r="C19" s="193"/>
      <c r="D19" s="192"/>
      <c r="E19" s="192"/>
      <c r="F19" s="192"/>
      <c r="G19" s="192"/>
      <c r="H19" s="192"/>
      <c r="I19" s="192"/>
      <c r="J19" s="192"/>
      <c r="K19" s="192"/>
      <c r="L19" s="192"/>
      <c r="M19" s="189"/>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325">
        <f t="shared" si="0"/>
        <v>0</v>
      </c>
    </row>
    <row r="20" spans="1:63" ht="12" customHeight="1">
      <c r="A20" s="136" t="str">
        <f>'t1'!A20</f>
        <v>POSIZIONE ECONOMICA D1</v>
      </c>
      <c r="B20" s="157" t="str">
        <f>'t1'!B20</f>
        <v>048000</v>
      </c>
      <c r="C20" s="193"/>
      <c r="D20" s="192"/>
      <c r="E20" s="192"/>
      <c r="F20" s="192"/>
      <c r="G20" s="192"/>
      <c r="H20" s="192"/>
      <c r="I20" s="192"/>
      <c r="J20" s="192"/>
      <c r="K20" s="192"/>
      <c r="L20" s="192"/>
      <c r="M20" s="189"/>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325">
        <f t="shared" si="0"/>
        <v>0</v>
      </c>
    </row>
    <row r="21" spans="1:63" ht="12" customHeight="1">
      <c r="A21" s="136" t="str">
        <f>'t1'!A21</f>
        <v>POSIZIONE ECONOMICA D7 CORPO FORESTALE</v>
      </c>
      <c r="B21" s="157" t="str">
        <f>'t1'!B21</f>
        <v>0D7CF0</v>
      </c>
      <c r="C21" s="193"/>
      <c r="D21" s="192"/>
      <c r="E21" s="192"/>
      <c r="F21" s="192"/>
      <c r="G21" s="192"/>
      <c r="H21" s="192"/>
      <c r="I21" s="192"/>
      <c r="J21" s="192"/>
      <c r="K21" s="192"/>
      <c r="L21" s="192"/>
      <c r="M21" s="189"/>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325">
        <f t="shared" si="0"/>
        <v>0</v>
      </c>
    </row>
    <row r="22" spans="1:63" ht="12" customHeight="1">
      <c r="A22" s="136" t="str">
        <f>'t1'!A22</f>
        <v>POSIZIONE ECONOMICA D6 CORPO FORESTALE</v>
      </c>
      <c r="B22" s="157" t="str">
        <f>'t1'!B22</f>
        <v>0D6CF0</v>
      </c>
      <c r="C22" s="193"/>
      <c r="D22" s="192"/>
      <c r="E22" s="192"/>
      <c r="F22" s="192"/>
      <c r="G22" s="192"/>
      <c r="H22" s="192"/>
      <c r="I22" s="192"/>
      <c r="J22" s="192"/>
      <c r="K22" s="192"/>
      <c r="L22" s="192"/>
      <c r="M22" s="189"/>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325">
        <f t="shared" si="0"/>
        <v>0</v>
      </c>
    </row>
    <row r="23" spans="1:63" ht="12" customHeight="1">
      <c r="A23" s="136" t="str">
        <f>'t1'!A23</f>
        <v>POSIZIONE ECONOMICA D5 CORPO FORESTALE</v>
      </c>
      <c r="B23" s="157" t="str">
        <f>'t1'!B23</f>
        <v>052CF0</v>
      </c>
      <c r="C23" s="193"/>
      <c r="D23" s="192"/>
      <c r="E23" s="192"/>
      <c r="F23" s="192"/>
      <c r="G23" s="192"/>
      <c r="H23" s="192"/>
      <c r="I23" s="192"/>
      <c r="J23" s="192"/>
      <c r="K23" s="192"/>
      <c r="L23" s="192"/>
      <c r="M23" s="189"/>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325">
        <f t="shared" si="0"/>
        <v>0</v>
      </c>
    </row>
    <row r="24" spans="1:63" ht="12" customHeight="1">
      <c r="A24" s="136" t="str">
        <f>'t1'!A24</f>
        <v>POSIZIONE ECONOMICA D4 CORPO FORESTALE</v>
      </c>
      <c r="B24" s="157" t="str">
        <f>'t1'!B24</f>
        <v>051CF0</v>
      </c>
      <c r="C24" s="193"/>
      <c r="D24" s="192"/>
      <c r="E24" s="192"/>
      <c r="F24" s="192"/>
      <c r="G24" s="192"/>
      <c r="H24" s="192"/>
      <c r="I24" s="192"/>
      <c r="J24" s="192"/>
      <c r="K24" s="192"/>
      <c r="L24" s="192"/>
      <c r="M24" s="189"/>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325">
        <f t="shared" si="0"/>
        <v>0</v>
      </c>
    </row>
    <row r="25" spans="1:63" ht="12" customHeight="1">
      <c r="A25" s="136" t="str">
        <f>'t1'!A25</f>
        <v>POSIZIONE ECONOMICA D3 CORPO FORESTALE</v>
      </c>
      <c r="B25" s="157" t="str">
        <f>'t1'!B25</f>
        <v>050CF0</v>
      </c>
      <c r="C25" s="193"/>
      <c r="D25" s="192"/>
      <c r="E25" s="192"/>
      <c r="F25" s="192"/>
      <c r="G25" s="192"/>
      <c r="H25" s="192"/>
      <c r="I25" s="192"/>
      <c r="J25" s="192"/>
      <c r="K25" s="192"/>
      <c r="L25" s="192"/>
      <c r="M25" s="189"/>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325">
        <f t="shared" si="0"/>
        <v>0</v>
      </c>
    </row>
    <row r="26" spans="1:63" ht="12" customHeight="1">
      <c r="A26" s="136" t="str">
        <f>'t1'!A26</f>
        <v>POSIZIONE ECONOMICA D2 CORPO FORESTALE</v>
      </c>
      <c r="B26" s="157" t="str">
        <f>'t1'!B26</f>
        <v>049CF0</v>
      </c>
      <c r="C26" s="193"/>
      <c r="D26" s="192"/>
      <c r="E26" s="192"/>
      <c r="F26" s="192"/>
      <c r="G26" s="192"/>
      <c r="H26" s="192"/>
      <c r="I26" s="192"/>
      <c r="J26" s="192"/>
      <c r="K26" s="192"/>
      <c r="L26" s="192"/>
      <c r="M26" s="189"/>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325">
        <f t="shared" si="0"/>
        <v>0</v>
      </c>
    </row>
    <row r="27" spans="1:63" ht="12" customHeight="1">
      <c r="A27" s="136" t="str">
        <f>'t1'!A27</f>
        <v>POSIZIONE ECONOMICA D1 CORPO FORESTALE</v>
      </c>
      <c r="B27" s="157" t="str">
        <f>'t1'!B27</f>
        <v>048CF0</v>
      </c>
      <c r="C27" s="193"/>
      <c r="D27" s="188"/>
      <c r="E27" s="188"/>
      <c r="F27" s="188"/>
      <c r="G27" s="188"/>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325">
        <f t="shared" si="0"/>
        <v>0</v>
      </c>
    </row>
    <row r="28" spans="1:63" ht="12" customHeight="1">
      <c r="A28" s="136" t="str">
        <f>'t1'!A28</f>
        <v>POSIZIONE ECONOMICA C9</v>
      </c>
      <c r="B28" s="157" t="str">
        <f>'t1'!B28</f>
        <v>0C9000</v>
      </c>
      <c r="C28" s="193"/>
      <c r="D28" s="188"/>
      <c r="E28" s="188"/>
      <c r="F28" s="188"/>
      <c r="G28" s="188"/>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325">
        <f t="shared" si="0"/>
        <v>0</v>
      </c>
    </row>
    <row r="29" spans="1:63" ht="12" customHeight="1">
      <c r="A29" s="136" t="str">
        <f>'t1'!A29</f>
        <v>POSIZIONE ECONOMICA C8</v>
      </c>
      <c r="B29" s="157" t="str">
        <f>'t1'!B29</f>
        <v>0C8000</v>
      </c>
      <c r="C29" s="193"/>
      <c r="D29" s="192"/>
      <c r="E29" s="192"/>
      <c r="F29" s="192"/>
      <c r="G29" s="192"/>
      <c r="H29" s="192"/>
      <c r="I29" s="192"/>
      <c r="J29" s="192"/>
      <c r="K29" s="192"/>
      <c r="L29" s="192"/>
      <c r="M29" s="189"/>
      <c r="N29" s="192"/>
      <c r="O29" s="192"/>
      <c r="P29" s="192"/>
      <c r="Q29" s="192"/>
      <c r="R29" s="192"/>
      <c r="S29" s="192"/>
      <c r="T29" s="192"/>
      <c r="U29" s="192"/>
      <c r="V29" s="192"/>
      <c r="W29" s="192"/>
      <c r="X29" s="192"/>
      <c r="Y29" s="192">
        <v>24</v>
      </c>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325">
        <f t="shared" si="0"/>
        <v>24</v>
      </c>
    </row>
    <row r="30" spans="1:63" ht="12" customHeight="1">
      <c r="A30" s="136" t="str">
        <f>'t1'!A30</f>
        <v>POSIZIONE ECONOMICA C7</v>
      </c>
      <c r="B30" s="157" t="str">
        <f>'t1'!B30</f>
        <v>0C7000</v>
      </c>
      <c r="C30" s="193"/>
      <c r="D30" s="192"/>
      <c r="E30" s="192"/>
      <c r="F30" s="192"/>
      <c r="G30" s="192"/>
      <c r="H30" s="192"/>
      <c r="I30" s="192"/>
      <c r="J30" s="192"/>
      <c r="K30" s="192"/>
      <c r="L30" s="192"/>
      <c r="M30" s="189"/>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325">
        <f t="shared" si="0"/>
        <v>0</v>
      </c>
    </row>
    <row r="31" spans="1:63" ht="12" customHeight="1">
      <c r="A31" s="136" t="str">
        <f>'t1'!A31</f>
        <v>POSIZIONE ECONOMICA C6</v>
      </c>
      <c r="B31" s="157" t="str">
        <f>'t1'!B31</f>
        <v>097000</v>
      </c>
      <c r="C31" s="193"/>
      <c r="D31" s="192"/>
      <c r="E31" s="192"/>
      <c r="F31" s="192"/>
      <c r="G31" s="192"/>
      <c r="H31" s="192"/>
      <c r="I31" s="192"/>
      <c r="J31" s="192"/>
      <c r="K31" s="192"/>
      <c r="L31" s="192"/>
      <c r="M31" s="189"/>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325">
        <f t="shared" si="0"/>
        <v>0</v>
      </c>
    </row>
    <row r="32" spans="1:63" ht="12" customHeight="1">
      <c r="A32" s="136" t="str">
        <f>'t1'!A32</f>
        <v>POSIZIONE ECONOMICA C5</v>
      </c>
      <c r="B32" s="157" t="str">
        <f>'t1'!B32</f>
        <v>046000</v>
      </c>
      <c r="C32" s="193"/>
      <c r="D32" s="192"/>
      <c r="E32" s="192"/>
      <c r="F32" s="192"/>
      <c r="G32" s="192"/>
      <c r="H32" s="192"/>
      <c r="I32" s="192"/>
      <c r="J32" s="192"/>
      <c r="K32" s="192"/>
      <c r="L32" s="192"/>
      <c r="M32" s="189"/>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325">
        <f t="shared" si="0"/>
        <v>0</v>
      </c>
    </row>
    <row r="33" spans="1:63" ht="12" customHeight="1">
      <c r="A33" s="136" t="str">
        <f>'t1'!A33</f>
        <v>POSIZIONE ECONOMICA C4</v>
      </c>
      <c r="B33" s="157" t="str">
        <f>'t1'!B33</f>
        <v>045000</v>
      </c>
      <c r="C33" s="195"/>
      <c r="D33" s="196"/>
      <c r="E33" s="196"/>
      <c r="F33" s="196"/>
      <c r="G33" s="196"/>
      <c r="H33" s="196"/>
      <c r="I33" s="196"/>
      <c r="J33" s="196"/>
      <c r="K33" s="196"/>
      <c r="L33" s="196"/>
      <c r="M33" s="189"/>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325">
        <f t="shared" si="0"/>
        <v>0</v>
      </c>
    </row>
    <row r="34" spans="1:63" ht="12" customHeight="1">
      <c r="A34" s="136" t="str">
        <f>'t1'!A34</f>
        <v>POSIZIONE ECONOMICA C3</v>
      </c>
      <c r="B34" s="157" t="str">
        <f>'t1'!B34</f>
        <v>043000</v>
      </c>
      <c r="C34" s="195"/>
      <c r="D34" s="196"/>
      <c r="E34" s="196"/>
      <c r="F34" s="196"/>
      <c r="G34" s="196"/>
      <c r="H34" s="196"/>
      <c r="I34" s="196"/>
      <c r="J34" s="196"/>
      <c r="K34" s="196"/>
      <c r="L34" s="196"/>
      <c r="M34" s="189"/>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325">
        <f t="shared" si="0"/>
        <v>0</v>
      </c>
    </row>
    <row r="35" spans="1:63" ht="12" customHeight="1">
      <c r="A35" s="136" t="str">
        <f>'t1'!A35</f>
        <v>POSIZIONE ECONOMICA C2</v>
      </c>
      <c r="B35" s="157" t="str">
        <f>'t1'!B35</f>
        <v>042000</v>
      </c>
      <c r="C35" s="195"/>
      <c r="D35" s="196"/>
      <c r="E35" s="196"/>
      <c r="F35" s="196"/>
      <c r="G35" s="196"/>
      <c r="H35" s="196"/>
      <c r="I35" s="196"/>
      <c r="J35" s="196"/>
      <c r="K35" s="196"/>
      <c r="L35" s="196"/>
      <c r="M35" s="189"/>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325">
        <f t="shared" si="0"/>
        <v>0</v>
      </c>
    </row>
    <row r="36" spans="1:63" ht="12" customHeight="1">
      <c r="A36" s="136" t="str">
        <f>'t1'!A36</f>
        <v>POSIZIONE ECONOMICA C1</v>
      </c>
      <c r="B36" s="157" t="str">
        <f>'t1'!B36</f>
        <v>040000</v>
      </c>
      <c r="C36" s="195"/>
      <c r="D36" s="196"/>
      <c r="E36" s="196"/>
      <c r="F36" s="196"/>
      <c r="G36" s="196"/>
      <c r="H36" s="196"/>
      <c r="I36" s="196"/>
      <c r="J36" s="196"/>
      <c r="K36" s="196"/>
      <c r="L36" s="196"/>
      <c r="M36" s="189"/>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325">
        <f t="shared" si="0"/>
        <v>0</v>
      </c>
    </row>
    <row r="37" spans="1:63" ht="12" customHeight="1">
      <c r="A37" s="136" t="str">
        <f>'t1'!A37</f>
        <v>POSIZIONE ECONOMICA C9 CORPO FORESTALE</v>
      </c>
      <c r="B37" s="157" t="str">
        <f>'t1'!B37</f>
        <v>0C9CF0</v>
      </c>
      <c r="C37" s="195"/>
      <c r="D37" s="196"/>
      <c r="E37" s="196"/>
      <c r="F37" s="196"/>
      <c r="G37" s="196"/>
      <c r="H37" s="196"/>
      <c r="I37" s="196"/>
      <c r="J37" s="196"/>
      <c r="K37" s="196"/>
      <c r="L37" s="196"/>
      <c r="M37" s="189"/>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325">
        <f t="shared" si="0"/>
        <v>0</v>
      </c>
    </row>
    <row r="38" spans="1:63" ht="12" customHeight="1">
      <c r="A38" s="136" t="str">
        <f>'t1'!A38</f>
        <v>POSIZIONE ECONOMICA C8 CORPO FORESTALE</v>
      </c>
      <c r="B38" s="157" t="str">
        <f>'t1'!B38</f>
        <v>0C8CF0</v>
      </c>
      <c r="C38" s="195"/>
      <c r="D38" s="196"/>
      <c r="E38" s="196"/>
      <c r="F38" s="196"/>
      <c r="G38" s="196"/>
      <c r="H38" s="196"/>
      <c r="I38" s="196"/>
      <c r="J38" s="196"/>
      <c r="K38" s="196"/>
      <c r="L38" s="196"/>
      <c r="M38" s="189"/>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325">
        <f t="shared" si="0"/>
        <v>0</v>
      </c>
    </row>
    <row r="39" spans="1:63" ht="12" customHeight="1">
      <c r="A39" s="136" t="str">
        <f>'t1'!A39</f>
        <v>POSIZIONE ECONOMICA C7 CORPO FORESTALE</v>
      </c>
      <c r="B39" s="157" t="str">
        <f>'t1'!B39</f>
        <v>0C7CF0</v>
      </c>
      <c r="C39" s="195"/>
      <c r="D39" s="196"/>
      <c r="E39" s="196"/>
      <c r="F39" s="196"/>
      <c r="G39" s="196"/>
      <c r="H39" s="196"/>
      <c r="I39" s="196"/>
      <c r="J39" s="196"/>
      <c r="K39" s="196"/>
      <c r="L39" s="196"/>
      <c r="M39" s="189"/>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325">
        <f t="shared" si="0"/>
        <v>0</v>
      </c>
    </row>
    <row r="40" spans="1:63" ht="12" customHeight="1">
      <c r="A40" s="136" t="str">
        <f>'t1'!A40</f>
        <v>POSIZIONE ECONOMICA C6 CORPO FORESTALE</v>
      </c>
      <c r="B40" s="157" t="str">
        <f>'t1'!B40</f>
        <v>097CF0</v>
      </c>
      <c r="C40" s="195"/>
      <c r="D40" s="196"/>
      <c r="E40" s="196"/>
      <c r="F40" s="196"/>
      <c r="G40" s="196"/>
      <c r="H40" s="196"/>
      <c r="I40" s="196"/>
      <c r="J40" s="196"/>
      <c r="K40" s="196"/>
      <c r="L40" s="196"/>
      <c r="M40" s="189"/>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325">
        <f t="shared" si="0"/>
        <v>0</v>
      </c>
    </row>
    <row r="41" spans="1:63" ht="12" customHeight="1">
      <c r="A41" s="136" t="str">
        <f>'t1'!A41</f>
        <v>POSIZIONE ECONOMICA C5 CORPO FORESTALE</v>
      </c>
      <c r="B41" s="157" t="str">
        <f>'t1'!B41</f>
        <v>046CF0</v>
      </c>
      <c r="C41" s="195"/>
      <c r="D41" s="196"/>
      <c r="E41" s="196"/>
      <c r="F41" s="196"/>
      <c r="G41" s="196"/>
      <c r="H41" s="196"/>
      <c r="I41" s="196"/>
      <c r="J41" s="196"/>
      <c r="K41" s="196"/>
      <c r="L41" s="196"/>
      <c r="M41" s="189"/>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325">
        <f t="shared" si="0"/>
        <v>0</v>
      </c>
    </row>
    <row r="42" spans="1:63" ht="12" customHeight="1">
      <c r="A42" s="136" t="str">
        <f>'t1'!A42</f>
        <v>POSIZIONE ECONOMICA C4 CORPO FORESTALE</v>
      </c>
      <c r="B42" s="157" t="str">
        <f>'t1'!B42</f>
        <v>045CF0</v>
      </c>
      <c r="C42" s="195"/>
      <c r="D42" s="196"/>
      <c r="E42" s="196"/>
      <c r="F42" s="196"/>
      <c r="G42" s="196"/>
      <c r="H42" s="196"/>
      <c r="I42" s="196"/>
      <c r="J42" s="196"/>
      <c r="K42" s="196"/>
      <c r="L42" s="196"/>
      <c r="M42" s="189"/>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325">
        <f t="shared" si="0"/>
        <v>0</v>
      </c>
    </row>
    <row r="43" spans="1:63" ht="12" customHeight="1">
      <c r="A43" s="136" t="str">
        <f>'t1'!A43</f>
        <v>POSIZIONE ECONOMICA C3 CORPO FORESTALE</v>
      </c>
      <c r="B43" s="157" t="str">
        <f>'t1'!B43</f>
        <v>043CF0</v>
      </c>
      <c r="C43" s="195"/>
      <c r="D43" s="196"/>
      <c r="E43" s="196"/>
      <c r="F43" s="196"/>
      <c r="G43" s="196"/>
      <c r="H43" s="196"/>
      <c r="I43" s="196"/>
      <c r="J43" s="196"/>
      <c r="K43" s="196"/>
      <c r="L43" s="196"/>
      <c r="M43" s="189"/>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325">
        <f t="shared" si="0"/>
        <v>0</v>
      </c>
    </row>
    <row r="44" spans="1:63" ht="12" customHeight="1">
      <c r="A44" s="136" t="str">
        <f>'t1'!A44</f>
        <v>POSIZIONE ECONOMICA C2 CORPO FORESTALE</v>
      </c>
      <c r="B44" s="157" t="str">
        <f>'t1'!B44</f>
        <v>042CF0</v>
      </c>
      <c r="C44" s="195"/>
      <c r="D44" s="196"/>
      <c r="E44" s="196"/>
      <c r="F44" s="196"/>
      <c r="G44" s="196"/>
      <c r="H44" s="196"/>
      <c r="I44" s="196"/>
      <c r="J44" s="196"/>
      <c r="K44" s="196"/>
      <c r="L44" s="196"/>
      <c r="M44" s="189"/>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325">
        <f t="shared" si="0"/>
        <v>0</v>
      </c>
    </row>
    <row r="45" spans="1:63" ht="12" customHeight="1">
      <c r="A45" s="136" t="str">
        <f>'t1'!A45</f>
        <v>POSIZIONE ECONOMICA C1 CORPO FORESTALE</v>
      </c>
      <c r="B45" s="157" t="str">
        <f>'t1'!B45</f>
        <v>040CF0</v>
      </c>
      <c r="C45" s="195"/>
      <c r="D45" s="196"/>
      <c r="E45" s="196"/>
      <c r="F45" s="196"/>
      <c r="G45" s="196"/>
      <c r="H45" s="196"/>
      <c r="I45" s="196"/>
      <c r="J45" s="196"/>
      <c r="K45" s="196"/>
      <c r="L45" s="196"/>
      <c r="M45" s="189"/>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325">
        <f t="shared" si="0"/>
        <v>0</v>
      </c>
    </row>
    <row r="46" spans="1:63" ht="12" customHeight="1">
      <c r="A46" s="136" t="str">
        <f>'t1'!A46</f>
        <v>POSIZIONE ECONOMICA B7</v>
      </c>
      <c r="B46" s="157" t="str">
        <f>'t1'!B46</f>
        <v>0B7000</v>
      </c>
      <c r="C46" s="195"/>
      <c r="D46" s="196"/>
      <c r="E46" s="196"/>
      <c r="F46" s="196"/>
      <c r="G46" s="196"/>
      <c r="H46" s="196"/>
      <c r="I46" s="196"/>
      <c r="J46" s="196"/>
      <c r="K46" s="196"/>
      <c r="L46" s="196"/>
      <c r="M46" s="189"/>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325">
        <f t="shared" si="0"/>
        <v>0</v>
      </c>
    </row>
    <row r="47" spans="1:63" ht="12" customHeight="1">
      <c r="A47" s="136" t="str">
        <f>'t1'!A47</f>
        <v>POSIZIONE ECONOMICA B6</v>
      </c>
      <c r="B47" s="157" t="str">
        <f>'t1'!B47</f>
        <v>038000</v>
      </c>
      <c r="C47" s="195"/>
      <c r="D47" s="196"/>
      <c r="E47" s="196"/>
      <c r="F47" s="196"/>
      <c r="G47" s="196"/>
      <c r="H47" s="196"/>
      <c r="I47" s="196"/>
      <c r="J47" s="196"/>
      <c r="K47" s="196"/>
      <c r="L47" s="196"/>
      <c r="M47" s="189"/>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v>4</v>
      </c>
      <c r="AR47" s="196"/>
      <c r="AS47" s="196"/>
      <c r="AT47" s="196"/>
      <c r="AU47" s="196"/>
      <c r="AV47" s="196"/>
      <c r="AW47" s="196"/>
      <c r="AX47" s="196"/>
      <c r="AY47" s="196"/>
      <c r="AZ47" s="196"/>
      <c r="BA47" s="196"/>
      <c r="BB47" s="196"/>
      <c r="BC47" s="196"/>
      <c r="BD47" s="196"/>
      <c r="BE47" s="196"/>
      <c r="BF47" s="196"/>
      <c r="BG47" s="196"/>
      <c r="BH47" s="196"/>
      <c r="BI47" s="196"/>
      <c r="BJ47" s="196"/>
      <c r="BK47" s="325">
        <f t="shared" si="0"/>
        <v>4</v>
      </c>
    </row>
    <row r="48" spans="1:63" ht="12" customHeight="1">
      <c r="A48" s="136" t="str">
        <f>'t1'!A48</f>
        <v>POSIZIONE ECONOMICA B5</v>
      </c>
      <c r="B48" s="157" t="str">
        <f>'t1'!B48</f>
        <v>037000</v>
      </c>
      <c r="C48" s="195"/>
      <c r="D48" s="196"/>
      <c r="E48" s="196"/>
      <c r="F48" s="196"/>
      <c r="G48" s="196"/>
      <c r="H48" s="196"/>
      <c r="I48" s="196"/>
      <c r="J48" s="196"/>
      <c r="K48" s="196"/>
      <c r="L48" s="196"/>
      <c r="M48" s="189"/>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325">
        <f t="shared" si="0"/>
        <v>0</v>
      </c>
    </row>
    <row r="49" spans="1:63" ht="12" customHeight="1">
      <c r="A49" s="136" t="str">
        <f>'t1'!A49</f>
        <v>POSIZIONE ECONOMICA B4</v>
      </c>
      <c r="B49" s="157" t="str">
        <f>'t1'!B49</f>
        <v>036000</v>
      </c>
      <c r="C49" s="195"/>
      <c r="D49" s="196"/>
      <c r="E49" s="196"/>
      <c r="F49" s="196"/>
      <c r="G49" s="196"/>
      <c r="H49" s="196"/>
      <c r="I49" s="196"/>
      <c r="J49" s="196"/>
      <c r="K49" s="196"/>
      <c r="L49" s="196"/>
      <c r="M49" s="189"/>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325">
        <f t="shared" si="0"/>
        <v>0</v>
      </c>
    </row>
    <row r="50" spans="1:63" ht="12" customHeight="1">
      <c r="A50" s="136" t="str">
        <f>'t1'!A50</f>
        <v>POSIZIONE ECONOMICA B3</v>
      </c>
      <c r="B50" s="157" t="str">
        <f>'t1'!B50</f>
        <v>034000</v>
      </c>
      <c r="C50" s="195"/>
      <c r="D50" s="196"/>
      <c r="E50" s="196"/>
      <c r="F50" s="196"/>
      <c r="G50" s="196"/>
      <c r="H50" s="196"/>
      <c r="I50" s="196"/>
      <c r="J50" s="196"/>
      <c r="K50" s="196"/>
      <c r="L50" s="196"/>
      <c r="M50" s="189"/>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325">
        <f t="shared" si="0"/>
        <v>0</v>
      </c>
    </row>
    <row r="51" spans="1:63" ht="12" customHeight="1">
      <c r="A51" s="136" t="str">
        <f>'t1'!A51</f>
        <v>POSIZIONE ECONOMICA B2</v>
      </c>
      <c r="B51" s="157" t="str">
        <f>'t1'!B51</f>
        <v>032000</v>
      </c>
      <c r="C51" s="195"/>
      <c r="D51" s="196"/>
      <c r="E51" s="196"/>
      <c r="F51" s="196"/>
      <c r="G51" s="196"/>
      <c r="H51" s="196"/>
      <c r="I51" s="196"/>
      <c r="J51" s="196"/>
      <c r="K51" s="196"/>
      <c r="L51" s="196"/>
      <c r="M51" s="189"/>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325">
        <f t="shared" si="0"/>
        <v>0</v>
      </c>
    </row>
    <row r="52" spans="1:63" ht="12" customHeight="1">
      <c r="A52" s="136" t="str">
        <f>'t1'!A52</f>
        <v>POSIZIONE ECONOMICA B1</v>
      </c>
      <c r="B52" s="157" t="str">
        <f>'t1'!B52</f>
        <v>030000</v>
      </c>
      <c r="C52" s="195"/>
      <c r="D52" s="196"/>
      <c r="E52" s="196"/>
      <c r="F52" s="196"/>
      <c r="G52" s="196"/>
      <c r="H52" s="196"/>
      <c r="I52" s="196"/>
      <c r="J52" s="196"/>
      <c r="K52" s="196"/>
      <c r="L52" s="196"/>
      <c r="M52" s="189"/>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325">
        <f t="shared" si="0"/>
        <v>0</v>
      </c>
    </row>
    <row r="53" spans="1:63" ht="12" customHeight="1">
      <c r="A53" s="136" t="str">
        <f>'t1'!A53</f>
        <v>POSIZIONE ECONOMICA B5 CORPO FORESTALE</v>
      </c>
      <c r="B53" s="157" t="str">
        <f>'t1'!B53</f>
        <v>037CF0</v>
      </c>
      <c r="C53" s="195"/>
      <c r="D53" s="196"/>
      <c r="E53" s="196"/>
      <c r="F53" s="196"/>
      <c r="G53" s="196"/>
      <c r="H53" s="196"/>
      <c r="I53" s="196"/>
      <c r="J53" s="196"/>
      <c r="K53" s="196"/>
      <c r="L53" s="196"/>
      <c r="M53" s="189"/>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325">
        <f t="shared" si="0"/>
        <v>0</v>
      </c>
    </row>
    <row r="54" spans="1:63" ht="12" customHeight="1">
      <c r="A54" s="136" t="str">
        <f>'t1'!A54</f>
        <v>POSIZIONE ECONOMICA B4 CORPO FORESTALE</v>
      </c>
      <c r="B54" s="157" t="str">
        <f>'t1'!B54</f>
        <v>036CF0</v>
      </c>
      <c r="C54" s="195"/>
      <c r="D54" s="196"/>
      <c r="E54" s="196"/>
      <c r="F54" s="196"/>
      <c r="G54" s="196"/>
      <c r="H54" s="196"/>
      <c r="I54" s="196"/>
      <c r="J54" s="196"/>
      <c r="K54" s="196"/>
      <c r="L54" s="196"/>
      <c r="M54" s="189"/>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325">
        <f t="shared" si="0"/>
        <v>0</v>
      </c>
    </row>
    <row r="55" spans="1:63" ht="12" customHeight="1">
      <c r="A55" s="136" t="str">
        <f>'t1'!A55</f>
        <v>POSIZIONE ECONOMICA B3 CORPO FORESTALE</v>
      </c>
      <c r="B55" s="157" t="str">
        <f>'t1'!B55</f>
        <v>034CF0</v>
      </c>
      <c r="C55" s="195"/>
      <c r="D55" s="196"/>
      <c r="E55" s="196"/>
      <c r="F55" s="196"/>
      <c r="G55" s="196"/>
      <c r="H55" s="196"/>
      <c r="I55" s="196"/>
      <c r="J55" s="196"/>
      <c r="K55" s="196"/>
      <c r="L55" s="196"/>
      <c r="M55" s="189"/>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325">
        <f t="shared" si="0"/>
        <v>0</v>
      </c>
    </row>
    <row r="56" spans="1:63" ht="12" customHeight="1">
      <c r="A56" s="136" t="str">
        <f>'t1'!A56</f>
        <v>POSIZIONE ECONOMICA B2 CORPO FORESTALE</v>
      </c>
      <c r="B56" s="157" t="str">
        <f>'t1'!B56</f>
        <v>032CF0</v>
      </c>
      <c r="C56" s="195"/>
      <c r="D56" s="196"/>
      <c r="E56" s="196"/>
      <c r="F56" s="196"/>
      <c r="G56" s="196"/>
      <c r="H56" s="196"/>
      <c r="I56" s="196"/>
      <c r="J56" s="196"/>
      <c r="K56" s="196"/>
      <c r="L56" s="196"/>
      <c r="M56" s="189"/>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325">
        <f t="shared" si="0"/>
        <v>0</v>
      </c>
    </row>
    <row r="57" spans="1:63" ht="12" customHeight="1">
      <c r="A57" s="136" t="str">
        <f>'t1'!A57</f>
        <v>POSIZIONE ECONOMICA B1 CORPO FORESTALE</v>
      </c>
      <c r="B57" s="157" t="str">
        <f>'t1'!B57</f>
        <v>030CF0</v>
      </c>
      <c r="C57" s="195"/>
      <c r="D57" s="196"/>
      <c r="E57" s="196"/>
      <c r="F57" s="196"/>
      <c r="G57" s="196"/>
      <c r="H57" s="196"/>
      <c r="I57" s="196"/>
      <c r="J57" s="196"/>
      <c r="K57" s="196"/>
      <c r="L57" s="196"/>
      <c r="M57" s="189"/>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325">
        <f t="shared" si="0"/>
        <v>0</v>
      </c>
    </row>
    <row r="58" spans="1:63" ht="12" customHeight="1">
      <c r="A58" s="136" t="str">
        <f>'t1'!A58</f>
        <v>POSIZIONE ECONOMICA A6</v>
      </c>
      <c r="B58" s="157" t="str">
        <f>'t1'!B58</f>
        <v>0A6000</v>
      </c>
      <c r="C58" s="195"/>
      <c r="D58" s="196"/>
      <c r="E58" s="196"/>
      <c r="F58" s="196"/>
      <c r="G58" s="196"/>
      <c r="H58" s="196"/>
      <c r="I58" s="196"/>
      <c r="J58" s="196"/>
      <c r="K58" s="196"/>
      <c r="L58" s="196"/>
      <c r="M58" s="189"/>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325">
        <f t="shared" si="0"/>
        <v>0</v>
      </c>
    </row>
    <row r="59" spans="1:63" ht="12" customHeight="1">
      <c r="A59" s="136" t="str">
        <f>'t1'!A59</f>
        <v>POSIZIONE ECONOMICA A5</v>
      </c>
      <c r="B59" s="157" t="str">
        <f>'t1'!B59</f>
        <v>0A5000</v>
      </c>
      <c r="C59" s="195"/>
      <c r="D59" s="196"/>
      <c r="E59" s="196"/>
      <c r="F59" s="196"/>
      <c r="G59" s="196"/>
      <c r="H59" s="196"/>
      <c r="I59" s="196"/>
      <c r="J59" s="196"/>
      <c r="K59" s="196"/>
      <c r="L59" s="196"/>
      <c r="M59" s="189"/>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325">
        <f t="shared" si="0"/>
        <v>0</v>
      </c>
    </row>
    <row r="60" spans="1:63" ht="12" customHeight="1">
      <c r="A60" s="136" t="str">
        <f>'t1'!A60</f>
        <v>POSIZIONE ECONOMICA A4</v>
      </c>
      <c r="B60" s="157" t="str">
        <f>'t1'!B60</f>
        <v>028000</v>
      </c>
      <c r="C60" s="195"/>
      <c r="D60" s="196"/>
      <c r="E60" s="196"/>
      <c r="F60" s="196"/>
      <c r="G60" s="196"/>
      <c r="H60" s="196"/>
      <c r="I60" s="196"/>
      <c r="J60" s="196"/>
      <c r="K60" s="196"/>
      <c r="L60" s="196"/>
      <c r="M60" s="189"/>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325">
        <f t="shared" si="0"/>
        <v>0</v>
      </c>
    </row>
    <row r="61" spans="1:63" ht="12" customHeight="1">
      <c r="A61" s="136" t="str">
        <f>'t1'!A61</f>
        <v>POSIZIONE ECONOMICA A3</v>
      </c>
      <c r="B61" s="157" t="str">
        <f>'t1'!B61</f>
        <v>027000</v>
      </c>
      <c r="C61" s="195"/>
      <c r="D61" s="196"/>
      <c r="E61" s="196"/>
      <c r="F61" s="196"/>
      <c r="G61" s="196"/>
      <c r="H61" s="196"/>
      <c r="I61" s="196"/>
      <c r="J61" s="196"/>
      <c r="K61" s="196"/>
      <c r="L61" s="196"/>
      <c r="M61" s="189"/>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325">
        <f t="shared" si="0"/>
        <v>0</v>
      </c>
    </row>
    <row r="62" spans="1:63" ht="12" customHeight="1">
      <c r="A62" s="136" t="str">
        <f>'t1'!A62</f>
        <v>POSIZIONE ECONOMICA A2</v>
      </c>
      <c r="B62" s="157" t="str">
        <f>'t1'!B62</f>
        <v>025000</v>
      </c>
      <c r="C62" s="195"/>
      <c r="D62" s="196"/>
      <c r="E62" s="196"/>
      <c r="F62" s="196"/>
      <c r="G62" s="196"/>
      <c r="H62" s="196"/>
      <c r="I62" s="196"/>
      <c r="J62" s="196"/>
      <c r="K62" s="196"/>
      <c r="L62" s="196"/>
      <c r="M62" s="189"/>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325">
        <f t="shared" si="0"/>
        <v>0</v>
      </c>
    </row>
    <row r="63" spans="1:63" ht="12" customHeight="1">
      <c r="A63" s="136" t="str">
        <f>'t1'!A63</f>
        <v>POSIZIONE ECONOMICA A1</v>
      </c>
      <c r="B63" s="157" t="str">
        <f>'t1'!B63</f>
        <v>023000</v>
      </c>
      <c r="C63" s="195"/>
      <c r="D63" s="196"/>
      <c r="E63" s="196"/>
      <c r="F63" s="196"/>
      <c r="G63" s="196"/>
      <c r="H63" s="196"/>
      <c r="I63" s="196"/>
      <c r="J63" s="196"/>
      <c r="K63" s="196"/>
      <c r="L63" s="196"/>
      <c r="M63" s="189"/>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325">
        <f t="shared" si="0"/>
        <v>0</v>
      </c>
    </row>
    <row r="64" spans="1:63" ht="12" customHeight="1">
      <c r="A64" s="136" t="str">
        <f>'t1'!A64</f>
        <v>CONTRATTISTI</v>
      </c>
      <c r="B64" s="157" t="str">
        <f>'t1'!B64</f>
        <v>000061</v>
      </c>
      <c r="C64" s="195"/>
      <c r="D64" s="196"/>
      <c r="E64" s="196"/>
      <c r="F64" s="196"/>
      <c r="G64" s="196"/>
      <c r="H64" s="196"/>
      <c r="I64" s="196"/>
      <c r="J64" s="196"/>
      <c r="K64" s="196"/>
      <c r="L64" s="196"/>
      <c r="M64" s="189"/>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325">
        <f t="shared" si="0"/>
        <v>0</v>
      </c>
    </row>
    <row r="65" spans="1:63" ht="12" customHeight="1" thickBot="1">
      <c r="A65" s="136" t="str">
        <f>'t1'!A65</f>
        <v>COLLABORATORE A TEMPO DETERMINATO - ART. 2 D.P. REG. N. 8/20</v>
      </c>
      <c r="B65" s="157" t="str">
        <f>'t1'!B65</f>
        <v>000096</v>
      </c>
      <c r="C65" s="195"/>
      <c r="D65" s="196"/>
      <c r="E65" s="196"/>
      <c r="F65" s="196"/>
      <c r="G65" s="196"/>
      <c r="H65" s="196"/>
      <c r="I65" s="196"/>
      <c r="J65" s="196"/>
      <c r="K65" s="196"/>
      <c r="L65" s="196"/>
      <c r="M65" s="189"/>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325">
        <f t="shared" si="0"/>
        <v>0</v>
      </c>
    </row>
    <row r="66" spans="1:63" s="104" customFormat="1" ht="17.25" customHeight="1" thickBot="1" thickTop="1">
      <c r="A66" s="154" t="s">
        <v>92</v>
      </c>
      <c r="B66" s="155"/>
      <c r="C66" s="327">
        <f aca="true" t="shared" si="1" ref="C66:BJ66">SUM(C6:C65)</f>
        <v>0</v>
      </c>
      <c r="D66" s="328">
        <f t="shared" si="1"/>
        <v>0</v>
      </c>
      <c r="E66" s="328">
        <f t="shared" si="1"/>
        <v>0</v>
      </c>
      <c r="F66" s="328">
        <f t="shared" si="1"/>
        <v>0</v>
      </c>
      <c r="G66" s="328">
        <f t="shared" si="1"/>
        <v>0</v>
      </c>
      <c r="H66" s="328">
        <f t="shared" si="1"/>
        <v>0</v>
      </c>
      <c r="I66" s="328">
        <f t="shared" si="1"/>
        <v>0</v>
      </c>
      <c r="J66" s="328">
        <f t="shared" si="1"/>
        <v>0</v>
      </c>
      <c r="K66" s="328">
        <f t="shared" si="1"/>
        <v>3</v>
      </c>
      <c r="L66" s="328">
        <f t="shared" si="1"/>
        <v>0</v>
      </c>
      <c r="M66" s="328">
        <f t="shared" si="1"/>
        <v>0</v>
      </c>
      <c r="N66" s="328">
        <f t="shared" si="1"/>
        <v>0</v>
      </c>
      <c r="O66" s="328">
        <f t="shared" si="1"/>
        <v>0</v>
      </c>
      <c r="P66" s="328">
        <f t="shared" si="1"/>
        <v>0</v>
      </c>
      <c r="Q66" s="328">
        <f t="shared" si="1"/>
        <v>0</v>
      </c>
      <c r="R66" s="328">
        <f t="shared" si="1"/>
        <v>0</v>
      </c>
      <c r="S66" s="328">
        <f t="shared" si="1"/>
        <v>0</v>
      </c>
      <c r="T66" s="328">
        <f t="shared" si="1"/>
        <v>0</v>
      </c>
      <c r="U66" s="328">
        <f t="shared" si="1"/>
        <v>0</v>
      </c>
      <c r="V66" s="328">
        <f t="shared" si="1"/>
        <v>0</v>
      </c>
      <c r="W66" s="328">
        <f t="shared" si="1"/>
        <v>0</v>
      </c>
      <c r="X66" s="328">
        <f t="shared" si="1"/>
        <v>0</v>
      </c>
      <c r="Y66" s="328">
        <f t="shared" si="1"/>
        <v>24</v>
      </c>
      <c r="Z66" s="328">
        <f t="shared" si="1"/>
        <v>0</v>
      </c>
      <c r="AA66" s="328">
        <f t="shared" si="1"/>
        <v>0</v>
      </c>
      <c r="AB66" s="328">
        <f t="shared" si="1"/>
        <v>0</v>
      </c>
      <c r="AC66" s="328">
        <f t="shared" si="1"/>
        <v>0</v>
      </c>
      <c r="AD66" s="328">
        <f t="shared" si="1"/>
        <v>0</v>
      </c>
      <c r="AE66" s="328">
        <f t="shared" si="1"/>
        <v>0</v>
      </c>
      <c r="AF66" s="328">
        <f t="shared" si="1"/>
        <v>0</v>
      </c>
      <c r="AG66" s="328">
        <f t="shared" si="1"/>
        <v>0</v>
      </c>
      <c r="AH66" s="328">
        <f t="shared" si="1"/>
        <v>0</v>
      </c>
      <c r="AI66" s="328">
        <f t="shared" si="1"/>
        <v>0</v>
      </c>
      <c r="AJ66" s="328">
        <f t="shared" si="1"/>
        <v>0</v>
      </c>
      <c r="AK66" s="328">
        <f t="shared" si="1"/>
        <v>0</v>
      </c>
      <c r="AL66" s="328">
        <f t="shared" si="1"/>
        <v>0</v>
      </c>
      <c r="AM66" s="328">
        <f t="shared" si="1"/>
        <v>0</v>
      </c>
      <c r="AN66" s="328">
        <f t="shared" si="1"/>
        <v>0</v>
      </c>
      <c r="AO66" s="328">
        <f t="shared" si="1"/>
        <v>0</v>
      </c>
      <c r="AP66" s="328">
        <f t="shared" si="1"/>
        <v>0</v>
      </c>
      <c r="AQ66" s="328">
        <f t="shared" si="1"/>
        <v>4</v>
      </c>
      <c r="AR66" s="328">
        <f t="shared" si="1"/>
        <v>0</v>
      </c>
      <c r="AS66" s="328">
        <f t="shared" si="1"/>
        <v>0</v>
      </c>
      <c r="AT66" s="328">
        <f t="shared" si="1"/>
        <v>0</v>
      </c>
      <c r="AU66" s="328">
        <f t="shared" si="1"/>
        <v>0</v>
      </c>
      <c r="AV66" s="328">
        <f t="shared" si="1"/>
        <v>0</v>
      </c>
      <c r="AW66" s="328">
        <f t="shared" si="1"/>
        <v>0</v>
      </c>
      <c r="AX66" s="328">
        <f t="shared" si="1"/>
        <v>0</v>
      </c>
      <c r="AY66" s="328">
        <f t="shared" si="1"/>
        <v>0</v>
      </c>
      <c r="AZ66" s="328">
        <f t="shared" si="1"/>
        <v>0</v>
      </c>
      <c r="BA66" s="328">
        <f t="shared" si="1"/>
        <v>0</v>
      </c>
      <c r="BB66" s="328">
        <f t="shared" si="1"/>
        <v>0</v>
      </c>
      <c r="BC66" s="328">
        <f t="shared" si="1"/>
        <v>0</v>
      </c>
      <c r="BD66" s="328">
        <f t="shared" si="1"/>
        <v>0</v>
      </c>
      <c r="BE66" s="328">
        <f t="shared" si="1"/>
        <v>0</v>
      </c>
      <c r="BF66" s="328">
        <f t="shared" si="1"/>
        <v>0</v>
      </c>
      <c r="BG66" s="328">
        <f t="shared" si="1"/>
        <v>0</v>
      </c>
      <c r="BH66" s="328">
        <f t="shared" si="1"/>
        <v>0</v>
      </c>
      <c r="BI66" s="328">
        <f t="shared" si="1"/>
        <v>0</v>
      </c>
      <c r="BJ66" s="328">
        <f t="shared" si="1"/>
        <v>0</v>
      </c>
      <c r="BK66" s="326">
        <f>SUM(BK6:BK65)</f>
        <v>31</v>
      </c>
    </row>
    <row r="67" ht="17.25" customHeight="1">
      <c r="A67" s="26" t="str">
        <f>'t1'!$A$67</f>
        <v>(a) personale a tempo indeterminato al quale viene applicato un contratto di lavoro di tipo privatistico (es.:tipografico,chimico,edile,metalmeccanico,portierato, ecc.)</v>
      </c>
    </row>
    <row r="68" ht="11.25">
      <c r="A68" s="26"/>
    </row>
    <row r="77" ht="11.25">
      <c r="BM77" s="141"/>
    </row>
  </sheetData>
  <sheetProtection password="EA98" sheet="1" formatColumns="0" selectLockedCells="1"/>
  <mergeCells count="4">
    <mergeCell ref="C4:BJ4"/>
    <mergeCell ref="C3:BJ3"/>
    <mergeCell ref="AJ2:BK2"/>
    <mergeCell ref="A1:BJ1"/>
  </mergeCells>
  <printOptions horizontalCentered="1" verticalCentered="1"/>
  <pageMargins left="0" right="0" top="0.1968503937007874" bottom="0.15748031496062992" header="0.1968503937007874" footer="0.1968503937007874"/>
  <pageSetup horizontalDpi="300" verticalDpi="300" orientation="landscape" paperSize="9" scale="80" r:id="rId2"/>
  <drawing r:id="rId1"/>
</worksheet>
</file>

<file path=xl/worksheets/sheet7.xml><?xml version="1.0" encoding="utf-8"?>
<worksheet xmlns="http://schemas.openxmlformats.org/spreadsheetml/2006/main" xmlns:r="http://schemas.openxmlformats.org/officeDocument/2006/relationships">
  <sheetPr codeName="Foglio12">
    <pageSetUpPr fitToPage="1"/>
  </sheetPr>
  <dimension ref="A1:Y70"/>
  <sheetViews>
    <sheetView showGridLines="0" zoomScalePageLayoutView="0" workbookViewId="0" topLeftCell="A1">
      <pane xSplit="2" ySplit="6" topLeftCell="K53" activePane="bottomRight" state="frozen"/>
      <selection pane="topLeft" activeCell="D18" sqref="D18"/>
      <selection pane="topRight" activeCell="D18" sqref="D18"/>
      <selection pane="bottomLeft" activeCell="D18" sqref="D18"/>
      <selection pane="bottomRight" activeCell="R31" sqref="R31"/>
    </sheetView>
  </sheetViews>
  <sheetFormatPr defaultColWidth="10.66015625" defaultRowHeight="10.5"/>
  <cols>
    <col min="1" max="1" width="53.66015625" style="92" customWidth="1"/>
    <col min="2" max="2" width="10.66015625" style="101" customWidth="1"/>
    <col min="3" max="14" width="11.16015625" style="92" customWidth="1"/>
    <col min="15" max="18" width="9.33203125" style="92" customWidth="1"/>
    <col min="19" max="20" width="11.16015625" style="92" customWidth="1"/>
    <col min="21" max="21" width="6.66015625" style="92" hidden="1" customWidth="1"/>
    <col min="22" max="25" width="10.83203125" style="92" customWidth="1"/>
    <col min="26" max="16384" width="10.66015625" style="92" customWidth="1"/>
  </cols>
  <sheetData>
    <row r="1" spans="1:20" s="5" customFormat="1" ht="43.5" customHeight="1">
      <c r="A1" s="717" t="str">
        <f>'t1'!A1</f>
        <v>REGIONE SICILIA - anno 2019</v>
      </c>
      <c r="B1" s="717"/>
      <c r="C1" s="717"/>
      <c r="D1" s="717"/>
      <c r="E1" s="717"/>
      <c r="F1" s="717"/>
      <c r="G1" s="717"/>
      <c r="H1" s="717"/>
      <c r="I1" s="717"/>
      <c r="J1" s="717"/>
      <c r="K1" s="717"/>
      <c r="L1" s="717"/>
      <c r="M1" s="717"/>
      <c r="N1" s="717"/>
      <c r="O1" s="717"/>
      <c r="P1" s="717"/>
      <c r="Q1" s="717"/>
      <c r="R1" s="717"/>
      <c r="S1"/>
      <c r="T1" s="244"/>
    </row>
    <row r="2" spans="1:20" s="5" customFormat="1" ht="30" customHeight="1" thickBot="1">
      <c r="A2" s="243"/>
      <c r="B2" s="2"/>
      <c r="C2" s="3"/>
      <c r="D2" s="3"/>
      <c r="E2" s="3"/>
      <c r="F2" s="3"/>
      <c r="G2" s="3"/>
      <c r="H2" s="3"/>
      <c r="I2" s="4"/>
      <c r="J2" s="3"/>
      <c r="K2" s="3"/>
      <c r="L2" s="3"/>
      <c r="M2" s="3"/>
      <c r="N2" s="718"/>
      <c r="O2" s="718"/>
      <c r="P2" s="718"/>
      <c r="Q2" s="718"/>
      <c r="R2" s="718"/>
      <c r="S2" s="718"/>
      <c r="T2" s="718"/>
    </row>
    <row r="3" spans="1:25" ht="15" customHeight="1" thickBot="1">
      <c r="A3" s="93"/>
      <c r="B3" s="94"/>
      <c r="C3" s="235" t="s">
        <v>104</v>
      </c>
      <c r="D3" s="95"/>
      <c r="E3" s="95"/>
      <c r="F3" s="95"/>
      <c r="G3" s="95"/>
      <c r="H3" s="95"/>
      <c r="I3" s="95"/>
      <c r="J3" s="95"/>
      <c r="K3" s="95"/>
      <c r="L3" s="95"/>
      <c r="M3" s="95"/>
      <c r="N3" s="95"/>
      <c r="O3" s="95"/>
      <c r="P3" s="95"/>
      <c r="Q3" s="95"/>
      <c r="R3" s="95"/>
      <c r="S3" s="95"/>
      <c r="T3" s="96"/>
      <c r="V3"/>
      <c r="W3"/>
      <c r="X3"/>
      <c r="Y3"/>
    </row>
    <row r="4" spans="1:25" ht="30" customHeight="1" thickTop="1">
      <c r="A4" s="216" t="s">
        <v>80</v>
      </c>
      <c r="B4" s="97" t="s">
        <v>39</v>
      </c>
      <c r="C4" s="730" t="s">
        <v>211</v>
      </c>
      <c r="D4" s="731"/>
      <c r="E4" s="730" t="s">
        <v>212</v>
      </c>
      <c r="F4" s="731"/>
      <c r="G4" s="730" t="s">
        <v>213</v>
      </c>
      <c r="H4" s="731"/>
      <c r="I4" s="730" t="s">
        <v>32</v>
      </c>
      <c r="J4" s="731"/>
      <c r="K4" s="730" t="s">
        <v>33</v>
      </c>
      <c r="L4" s="731"/>
      <c r="M4" s="730" t="s">
        <v>366</v>
      </c>
      <c r="N4" s="731"/>
      <c r="O4" s="730" t="s">
        <v>416</v>
      </c>
      <c r="P4" s="731"/>
      <c r="Q4" s="730" t="s">
        <v>67</v>
      </c>
      <c r="R4" s="731"/>
      <c r="S4" s="730" t="s">
        <v>42</v>
      </c>
      <c r="T4" s="734"/>
      <c r="V4"/>
      <c r="W4"/>
      <c r="X4"/>
      <c r="Y4"/>
    </row>
    <row r="5" spans="1:25" ht="11.25">
      <c r="A5" s="489"/>
      <c r="B5" s="97"/>
      <c r="C5" s="732" t="s">
        <v>217</v>
      </c>
      <c r="D5" s="733"/>
      <c r="E5" s="732" t="s">
        <v>218</v>
      </c>
      <c r="F5" s="733"/>
      <c r="G5" s="732" t="s">
        <v>219</v>
      </c>
      <c r="H5" s="733"/>
      <c r="I5" s="732" t="s">
        <v>220</v>
      </c>
      <c r="J5" s="733"/>
      <c r="K5" s="732" t="s">
        <v>221</v>
      </c>
      <c r="L5" s="733"/>
      <c r="M5" s="732" t="s">
        <v>327</v>
      </c>
      <c r="N5" s="733"/>
      <c r="O5" s="732" t="s">
        <v>249</v>
      </c>
      <c r="P5" s="733"/>
      <c r="Q5" s="732" t="s">
        <v>222</v>
      </c>
      <c r="R5" s="733"/>
      <c r="S5" s="732"/>
      <c r="T5" s="735"/>
      <c r="V5"/>
      <c r="W5"/>
      <c r="X5"/>
      <c r="Y5"/>
    </row>
    <row r="6" spans="1:25" ht="12" thickBot="1">
      <c r="A6" s="583"/>
      <c r="B6" s="98"/>
      <c r="C6" s="491" t="s">
        <v>40</v>
      </c>
      <c r="D6" s="492" t="s">
        <v>41</v>
      </c>
      <c r="E6" s="491" t="s">
        <v>40</v>
      </c>
      <c r="F6" s="492" t="s">
        <v>41</v>
      </c>
      <c r="G6" s="491" t="s">
        <v>40</v>
      </c>
      <c r="H6" s="492" t="s">
        <v>41</v>
      </c>
      <c r="I6" s="491" t="s">
        <v>40</v>
      </c>
      <c r="J6" s="492" t="s">
        <v>41</v>
      </c>
      <c r="K6" s="491" t="s">
        <v>40</v>
      </c>
      <c r="L6" s="492" t="s">
        <v>41</v>
      </c>
      <c r="M6" s="491" t="s">
        <v>40</v>
      </c>
      <c r="N6" s="492" t="s">
        <v>41</v>
      </c>
      <c r="O6" s="491" t="s">
        <v>40</v>
      </c>
      <c r="P6" s="492" t="s">
        <v>41</v>
      </c>
      <c r="Q6" s="491" t="s">
        <v>40</v>
      </c>
      <c r="R6" s="492" t="s">
        <v>41</v>
      </c>
      <c r="S6" s="491" t="s">
        <v>40</v>
      </c>
      <c r="T6" s="493" t="s">
        <v>41</v>
      </c>
      <c r="V6"/>
      <c r="W6"/>
      <c r="X6"/>
      <c r="Y6"/>
    </row>
    <row r="7" spans="1:25" ht="12.75" customHeight="1" thickTop="1">
      <c r="A7" s="25" t="str">
        <f>'t1'!A6</f>
        <v>SEGRETARIO GENERALE CCIAA</v>
      </c>
      <c r="B7" s="164" t="str">
        <f>'t1'!B6</f>
        <v>0D0104</v>
      </c>
      <c r="C7" s="160"/>
      <c r="D7" s="165"/>
      <c r="E7" s="160"/>
      <c r="F7" s="165"/>
      <c r="G7" s="160"/>
      <c r="H7" s="165"/>
      <c r="I7" s="160"/>
      <c r="J7" s="165"/>
      <c r="K7" s="411"/>
      <c r="L7" s="159"/>
      <c r="M7" s="160"/>
      <c r="N7" s="165"/>
      <c r="O7" s="166"/>
      <c r="P7" s="165"/>
      <c r="Q7" s="166"/>
      <c r="R7" s="165"/>
      <c r="S7" s="329">
        <f>SUM(C7,E7,G7,I7,K7,M7,O7,Q7)</f>
        <v>0</v>
      </c>
      <c r="T7" s="330">
        <f>SUM(D7,F7,H7,J7,L7,N7,P7,R7)</f>
        <v>0</v>
      </c>
      <c r="U7" s="92">
        <f>'t1'!M6</f>
        <v>1</v>
      </c>
      <c r="V7"/>
      <c r="W7"/>
      <c r="X7"/>
      <c r="Y7"/>
    </row>
    <row r="8" spans="1:25" ht="12.75" customHeight="1">
      <c r="A8" s="136" t="str">
        <f>'t1'!A7</f>
        <v>DIRETTORE  GENERALE</v>
      </c>
      <c r="B8" s="157" t="str">
        <f>'t1'!B7</f>
        <v>0D0097</v>
      </c>
      <c r="C8" s="160"/>
      <c r="D8" s="165"/>
      <c r="E8" s="160"/>
      <c r="F8" s="165"/>
      <c r="G8" s="160"/>
      <c r="H8" s="165"/>
      <c r="I8" s="160"/>
      <c r="J8" s="165"/>
      <c r="K8" s="413"/>
      <c r="L8" s="159"/>
      <c r="M8" s="160"/>
      <c r="N8" s="165"/>
      <c r="O8" s="166"/>
      <c r="P8" s="165"/>
      <c r="Q8" s="166"/>
      <c r="R8" s="165"/>
      <c r="S8" s="331">
        <f aca="true" t="shared" si="0" ref="S8:S37">SUM(C8,E8,G8,I8,K8,M8,O8,Q8)</f>
        <v>0</v>
      </c>
      <c r="T8" s="332">
        <f aca="true" t="shared" si="1" ref="T8:T37">SUM(D8,F8,H8,J8,L8,N8,P8,R8)</f>
        <v>0</v>
      </c>
      <c r="U8" s="92">
        <f>'t1'!M7</f>
        <v>0</v>
      </c>
      <c r="V8"/>
      <c r="W8"/>
      <c r="X8"/>
      <c r="Y8"/>
    </row>
    <row r="9" spans="1:25" ht="12.75" customHeight="1">
      <c r="A9" s="136" t="str">
        <f>'t1'!A8</f>
        <v>DIRIGENTE FUORI D.O.</v>
      </c>
      <c r="B9" s="157" t="str">
        <f>'t1'!B8</f>
        <v>0D0098</v>
      </c>
      <c r="C9" s="160"/>
      <c r="D9" s="165"/>
      <c r="E9" s="160"/>
      <c r="F9" s="165"/>
      <c r="G9" s="160"/>
      <c r="H9" s="165"/>
      <c r="I9" s="160"/>
      <c r="J9" s="165"/>
      <c r="K9" s="413"/>
      <c r="L9" s="159"/>
      <c r="M9" s="160"/>
      <c r="N9" s="165"/>
      <c r="O9" s="166"/>
      <c r="P9" s="165"/>
      <c r="Q9" s="166"/>
      <c r="R9" s="165"/>
      <c r="S9" s="331">
        <f t="shared" si="0"/>
        <v>0</v>
      </c>
      <c r="T9" s="332">
        <f t="shared" si="1"/>
        <v>0</v>
      </c>
      <c r="U9" s="92">
        <f>'t1'!M8</f>
        <v>0</v>
      </c>
      <c r="V9"/>
      <c r="W9"/>
      <c r="X9"/>
      <c r="Y9"/>
    </row>
    <row r="10" spans="1:25" ht="12.75" customHeight="1">
      <c r="A10" s="136" t="str">
        <f>'t1'!A9</f>
        <v>ALTRE SPECIALIZZ. FUORI D.O.</v>
      </c>
      <c r="B10" s="157" t="str">
        <f>'t1'!B9</f>
        <v>0D0095</v>
      </c>
      <c r="C10" s="160"/>
      <c r="D10" s="165"/>
      <c r="E10" s="160"/>
      <c r="F10" s="165"/>
      <c r="G10" s="160"/>
      <c r="H10" s="165"/>
      <c r="I10" s="160"/>
      <c r="J10" s="165"/>
      <c r="K10" s="413"/>
      <c r="L10" s="159"/>
      <c r="M10" s="160"/>
      <c r="N10" s="165"/>
      <c r="O10" s="166"/>
      <c r="P10" s="165"/>
      <c r="Q10" s="166"/>
      <c r="R10" s="165"/>
      <c r="S10" s="331">
        <f t="shared" si="0"/>
        <v>0</v>
      </c>
      <c r="T10" s="332">
        <f t="shared" si="1"/>
        <v>0</v>
      </c>
      <c r="U10" s="92">
        <f>'t1'!M9</f>
        <v>0</v>
      </c>
      <c r="V10"/>
      <c r="W10"/>
      <c r="X10"/>
      <c r="Y10"/>
    </row>
    <row r="11" spans="1:25" ht="12.75" customHeight="1">
      <c r="A11" s="136" t="str">
        <f>'t1'!A10</f>
        <v>QUALIFICA DIRIGENZIALE ATEMPO INDETERMINATO 1^ FASCIA</v>
      </c>
      <c r="B11" s="157" t="str">
        <f>'t1'!B10</f>
        <v>0D0077</v>
      </c>
      <c r="C11" s="160"/>
      <c r="D11" s="165"/>
      <c r="E11" s="160"/>
      <c r="F11" s="165"/>
      <c r="G11" s="160"/>
      <c r="H11" s="165"/>
      <c r="I11" s="160"/>
      <c r="J11" s="165"/>
      <c r="K11" s="413"/>
      <c r="L11" s="159"/>
      <c r="M11" s="160"/>
      <c r="N11" s="165"/>
      <c r="O11" s="166"/>
      <c r="P11" s="165"/>
      <c r="Q11" s="166"/>
      <c r="R11" s="165"/>
      <c r="S11" s="331">
        <f t="shared" si="0"/>
        <v>0</v>
      </c>
      <c r="T11" s="332">
        <f t="shared" si="1"/>
        <v>0</v>
      </c>
      <c r="U11" s="92">
        <f>'t1'!M10</f>
        <v>0</v>
      </c>
      <c r="V11"/>
      <c r="W11"/>
      <c r="X11"/>
      <c r="Y11"/>
    </row>
    <row r="12" spans="1:25" ht="12.75" customHeight="1">
      <c r="A12" s="136" t="str">
        <f>'t1'!A11</f>
        <v>QUALIFICA DIRIGENZIALE A TEMPO INDETERMINATO 2^ FASCIA</v>
      </c>
      <c r="B12" s="157" t="str">
        <f>'t1'!B11</f>
        <v>0D0079</v>
      </c>
      <c r="C12" s="160"/>
      <c r="D12" s="165"/>
      <c r="E12" s="160"/>
      <c r="F12" s="165"/>
      <c r="G12" s="160"/>
      <c r="H12" s="165"/>
      <c r="I12" s="160"/>
      <c r="J12" s="165"/>
      <c r="K12" s="413"/>
      <c r="L12" s="159"/>
      <c r="M12" s="160"/>
      <c r="N12" s="165"/>
      <c r="O12" s="166"/>
      <c r="P12" s="165"/>
      <c r="Q12" s="166"/>
      <c r="R12" s="165"/>
      <c r="S12" s="331">
        <f t="shared" si="0"/>
        <v>0</v>
      </c>
      <c r="T12" s="332">
        <f t="shared" si="1"/>
        <v>0</v>
      </c>
      <c r="U12" s="92">
        <f>'t1'!M11</f>
        <v>0</v>
      </c>
      <c r="V12"/>
      <c r="W12"/>
      <c r="X12"/>
      <c r="Y12"/>
    </row>
    <row r="13" spans="1:25" ht="12.75" customHeight="1">
      <c r="A13" s="136" t="str">
        <f>'t1'!A12</f>
        <v>QUALIFICA DIRIGENZIALE A TEMPO INDETERMINATO 3^ FASCIA</v>
      </c>
      <c r="B13" s="157" t="str">
        <f>'t1'!B12</f>
        <v>0D0918</v>
      </c>
      <c r="C13" s="160"/>
      <c r="D13" s="165"/>
      <c r="E13" s="160"/>
      <c r="F13" s="165"/>
      <c r="G13" s="160"/>
      <c r="H13" s="165"/>
      <c r="I13" s="160"/>
      <c r="J13" s="165"/>
      <c r="K13" s="413"/>
      <c r="L13" s="159"/>
      <c r="M13" s="160"/>
      <c r="N13" s="165"/>
      <c r="O13" s="166"/>
      <c r="P13" s="165"/>
      <c r="Q13" s="166"/>
      <c r="R13" s="165"/>
      <c r="S13" s="331">
        <f t="shared" si="0"/>
        <v>0</v>
      </c>
      <c r="T13" s="332">
        <f t="shared" si="1"/>
        <v>0</v>
      </c>
      <c r="U13" s="92">
        <f>'t1'!M12</f>
        <v>0</v>
      </c>
      <c r="V13"/>
      <c r="W13"/>
      <c r="X13"/>
      <c r="Y13"/>
    </row>
    <row r="14" spans="1:25" ht="12.75" customHeight="1">
      <c r="A14" s="136" t="str">
        <f>'t1'!A13</f>
        <v>QUALIFICA DIRIGENZIALE TEMPO DETER.</v>
      </c>
      <c r="B14" s="157" t="str">
        <f>'t1'!B13</f>
        <v>0D0099</v>
      </c>
      <c r="C14" s="160"/>
      <c r="D14" s="165"/>
      <c r="E14" s="160"/>
      <c r="F14" s="165"/>
      <c r="G14" s="160"/>
      <c r="H14" s="165"/>
      <c r="I14" s="160"/>
      <c r="J14" s="165"/>
      <c r="K14" s="413"/>
      <c r="L14" s="159"/>
      <c r="M14" s="160"/>
      <c r="N14" s="165"/>
      <c r="O14" s="166"/>
      <c r="P14" s="165"/>
      <c r="Q14" s="166"/>
      <c r="R14" s="165"/>
      <c r="S14" s="331">
        <f t="shared" si="0"/>
        <v>0</v>
      </c>
      <c r="T14" s="332">
        <f t="shared" si="1"/>
        <v>0</v>
      </c>
      <c r="U14" s="92">
        <f>'t1'!M13</f>
        <v>0</v>
      </c>
      <c r="V14"/>
      <c r="W14"/>
      <c r="X14"/>
      <c r="Y14"/>
    </row>
    <row r="15" spans="1:25" ht="12.75" customHeight="1">
      <c r="A15" s="136" t="str">
        <f>'t1'!A14</f>
        <v>POSIZIONE ECONOMICA D7</v>
      </c>
      <c r="B15" s="157" t="str">
        <f>'t1'!B14</f>
        <v>0D7000</v>
      </c>
      <c r="C15" s="160"/>
      <c r="D15" s="165"/>
      <c r="E15" s="160"/>
      <c r="F15" s="165"/>
      <c r="G15" s="160"/>
      <c r="H15" s="165"/>
      <c r="I15" s="160"/>
      <c r="J15" s="165"/>
      <c r="K15" s="413"/>
      <c r="L15" s="159"/>
      <c r="M15" s="160"/>
      <c r="N15" s="165"/>
      <c r="O15" s="166"/>
      <c r="P15" s="165"/>
      <c r="Q15" s="166"/>
      <c r="R15" s="165"/>
      <c r="S15" s="331">
        <f t="shared" si="0"/>
        <v>0</v>
      </c>
      <c r="T15" s="332">
        <f t="shared" si="1"/>
        <v>0</v>
      </c>
      <c r="U15" s="92">
        <f>'t1'!M15</f>
        <v>3</v>
      </c>
      <c r="V15"/>
      <c r="W15"/>
      <c r="X15"/>
      <c r="Y15"/>
    </row>
    <row r="16" spans="1:25" ht="12.75" customHeight="1">
      <c r="A16" s="136" t="str">
        <f>'t1'!A15</f>
        <v>POSIZIONE ECONOMICA D6</v>
      </c>
      <c r="B16" s="157" t="str">
        <f>'t1'!B15</f>
        <v>0D6000</v>
      </c>
      <c r="C16" s="160"/>
      <c r="D16" s="165"/>
      <c r="E16" s="160"/>
      <c r="F16" s="165">
        <v>1</v>
      </c>
      <c r="G16" s="160"/>
      <c r="H16" s="165"/>
      <c r="I16" s="160"/>
      <c r="J16" s="165"/>
      <c r="K16" s="413"/>
      <c r="L16" s="159"/>
      <c r="M16" s="160"/>
      <c r="N16" s="165"/>
      <c r="O16" s="166"/>
      <c r="P16" s="165"/>
      <c r="Q16" s="166"/>
      <c r="R16" s="165"/>
      <c r="S16" s="331">
        <f t="shared" si="0"/>
        <v>0</v>
      </c>
      <c r="T16" s="332">
        <f t="shared" si="1"/>
        <v>1</v>
      </c>
      <c r="U16" s="92">
        <f>'t1'!M16</f>
        <v>0</v>
      </c>
      <c r="V16"/>
      <c r="W16"/>
      <c r="X16"/>
      <c r="Y16"/>
    </row>
    <row r="17" spans="1:25" ht="12.75" customHeight="1">
      <c r="A17" s="136" t="str">
        <f>'t1'!A16</f>
        <v>POSIZIONE ECONOMICA D5</v>
      </c>
      <c r="B17" s="157" t="str">
        <f>'t1'!B16</f>
        <v>052000</v>
      </c>
      <c r="C17" s="160"/>
      <c r="D17" s="165"/>
      <c r="E17" s="160"/>
      <c r="F17" s="165"/>
      <c r="G17" s="160"/>
      <c r="H17" s="165"/>
      <c r="I17" s="160"/>
      <c r="J17" s="165"/>
      <c r="K17" s="413"/>
      <c r="L17" s="159"/>
      <c r="M17" s="160"/>
      <c r="N17" s="165"/>
      <c r="O17" s="166"/>
      <c r="P17" s="165"/>
      <c r="Q17" s="166"/>
      <c r="R17" s="165"/>
      <c r="S17" s="331">
        <f t="shared" si="0"/>
        <v>0</v>
      </c>
      <c r="T17" s="332">
        <f t="shared" si="1"/>
        <v>0</v>
      </c>
      <c r="U17" s="92">
        <f>'t1'!M17</f>
        <v>1</v>
      </c>
      <c r="V17"/>
      <c r="W17"/>
      <c r="X17"/>
      <c r="Y17"/>
    </row>
    <row r="18" spans="1:25" ht="12.75" customHeight="1">
      <c r="A18" s="136" t="str">
        <f>'t1'!A17</f>
        <v>POSIZIONE ECONOMICA D4</v>
      </c>
      <c r="B18" s="157" t="str">
        <f>'t1'!B17</f>
        <v>051000</v>
      </c>
      <c r="C18" s="160"/>
      <c r="D18" s="165"/>
      <c r="E18" s="160"/>
      <c r="F18" s="165"/>
      <c r="G18" s="160"/>
      <c r="H18" s="165"/>
      <c r="I18" s="160"/>
      <c r="J18" s="165"/>
      <c r="K18" s="413"/>
      <c r="L18" s="159"/>
      <c r="M18" s="160"/>
      <c r="N18" s="165"/>
      <c r="O18" s="166"/>
      <c r="P18" s="165"/>
      <c r="Q18" s="166"/>
      <c r="R18" s="165"/>
      <c r="S18" s="331">
        <f t="shared" si="0"/>
        <v>0</v>
      </c>
      <c r="T18" s="332">
        <f t="shared" si="1"/>
        <v>0</v>
      </c>
      <c r="U18" s="92">
        <f>'t1'!M18</f>
        <v>0</v>
      </c>
      <c r="V18"/>
      <c r="W18"/>
      <c r="X18"/>
      <c r="Y18"/>
    </row>
    <row r="19" spans="1:25" ht="12.75" customHeight="1">
      <c r="A19" s="136" t="str">
        <f>'t1'!A18</f>
        <v>POSIZIONE ECONOMICA D3</v>
      </c>
      <c r="B19" s="157" t="str">
        <f>'t1'!B18</f>
        <v>050000</v>
      </c>
      <c r="C19" s="160"/>
      <c r="D19" s="165"/>
      <c r="E19" s="160"/>
      <c r="F19" s="165"/>
      <c r="G19" s="160"/>
      <c r="H19" s="165"/>
      <c r="I19" s="160"/>
      <c r="J19" s="165"/>
      <c r="K19" s="413"/>
      <c r="L19" s="159"/>
      <c r="M19" s="160"/>
      <c r="N19" s="165"/>
      <c r="O19" s="166"/>
      <c r="P19" s="165"/>
      <c r="Q19" s="166"/>
      <c r="R19" s="165"/>
      <c r="S19" s="331">
        <f t="shared" si="0"/>
        <v>0</v>
      </c>
      <c r="T19" s="332">
        <f t="shared" si="1"/>
        <v>0</v>
      </c>
      <c r="U19" s="92">
        <f>'t1'!M19</f>
        <v>0</v>
      </c>
      <c r="V19"/>
      <c r="W19"/>
      <c r="X19"/>
      <c r="Y19"/>
    </row>
    <row r="20" spans="1:25" ht="12.75" customHeight="1">
      <c r="A20" s="136" t="str">
        <f>'t1'!A19</f>
        <v>POSIZIONE ECONOMICA D2</v>
      </c>
      <c r="B20" s="157" t="str">
        <f>'t1'!B19</f>
        <v>049000</v>
      </c>
      <c r="C20" s="160"/>
      <c r="D20" s="165"/>
      <c r="E20" s="160"/>
      <c r="F20" s="165"/>
      <c r="G20" s="160"/>
      <c r="H20" s="165"/>
      <c r="I20" s="160"/>
      <c r="J20" s="165"/>
      <c r="K20" s="413"/>
      <c r="L20" s="159"/>
      <c r="M20" s="160"/>
      <c r="N20" s="165"/>
      <c r="O20" s="166"/>
      <c r="P20" s="165"/>
      <c r="Q20" s="166"/>
      <c r="R20" s="165"/>
      <c r="S20" s="331">
        <f t="shared" si="0"/>
        <v>0</v>
      </c>
      <c r="T20" s="332">
        <f t="shared" si="1"/>
        <v>0</v>
      </c>
      <c r="U20" s="92">
        <f>'t1'!M20</f>
        <v>0</v>
      </c>
      <c r="V20"/>
      <c r="W20"/>
      <c r="X20"/>
      <c r="Y20"/>
    </row>
    <row r="21" spans="1:25" ht="12.75" customHeight="1">
      <c r="A21" s="136" t="str">
        <f>'t1'!A20</f>
        <v>POSIZIONE ECONOMICA D1</v>
      </c>
      <c r="B21" s="157" t="str">
        <f>'t1'!B20</f>
        <v>048000</v>
      </c>
      <c r="C21" s="160"/>
      <c r="D21" s="165"/>
      <c r="E21" s="160"/>
      <c r="F21" s="165"/>
      <c r="G21" s="160"/>
      <c r="H21" s="165"/>
      <c r="I21" s="160"/>
      <c r="J21" s="165"/>
      <c r="K21" s="413"/>
      <c r="L21" s="159"/>
      <c r="M21" s="160"/>
      <c r="N21" s="165"/>
      <c r="O21" s="166"/>
      <c r="P21" s="165"/>
      <c r="Q21" s="166"/>
      <c r="R21" s="165"/>
      <c r="S21" s="331">
        <f t="shared" si="0"/>
        <v>0</v>
      </c>
      <c r="T21" s="332">
        <f t="shared" si="1"/>
        <v>0</v>
      </c>
      <c r="U21" s="92">
        <f>'t1'!M22</f>
        <v>0</v>
      </c>
      <c r="V21"/>
      <c r="W21"/>
      <c r="X21"/>
      <c r="Y21"/>
    </row>
    <row r="22" spans="1:25" ht="12.75" customHeight="1">
      <c r="A22" s="136" t="str">
        <f>'t1'!A21</f>
        <v>POSIZIONE ECONOMICA D7 CORPO FORESTALE</v>
      </c>
      <c r="B22" s="157" t="str">
        <f>'t1'!B21</f>
        <v>0D7CF0</v>
      </c>
      <c r="C22" s="160"/>
      <c r="D22" s="165"/>
      <c r="E22" s="160"/>
      <c r="F22" s="165"/>
      <c r="G22" s="160"/>
      <c r="H22" s="165"/>
      <c r="I22" s="160"/>
      <c r="J22" s="165"/>
      <c r="K22" s="413"/>
      <c r="L22" s="159"/>
      <c r="M22" s="160"/>
      <c r="N22" s="165"/>
      <c r="O22" s="166"/>
      <c r="P22" s="165"/>
      <c r="Q22" s="166"/>
      <c r="R22" s="165"/>
      <c r="S22" s="331">
        <f t="shared" si="0"/>
        <v>0</v>
      </c>
      <c r="T22" s="332">
        <f t="shared" si="1"/>
        <v>0</v>
      </c>
      <c r="U22" s="92">
        <f>'t1'!M23</f>
        <v>0</v>
      </c>
      <c r="V22"/>
      <c r="W22"/>
      <c r="X22"/>
      <c r="Y22"/>
    </row>
    <row r="23" spans="1:25" ht="12.75" customHeight="1">
      <c r="A23" s="136" t="str">
        <f>'t1'!A22</f>
        <v>POSIZIONE ECONOMICA D6 CORPO FORESTALE</v>
      </c>
      <c r="B23" s="157" t="str">
        <f>'t1'!B22</f>
        <v>0D6CF0</v>
      </c>
      <c r="C23" s="160"/>
      <c r="D23" s="165"/>
      <c r="E23" s="160"/>
      <c r="F23" s="165"/>
      <c r="G23" s="160"/>
      <c r="H23" s="165"/>
      <c r="I23" s="160"/>
      <c r="J23" s="165"/>
      <c r="K23" s="413"/>
      <c r="L23" s="159"/>
      <c r="M23" s="160"/>
      <c r="N23" s="165"/>
      <c r="O23" s="166"/>
      <c r="P23" s="165"/>
      <c r="Q23" s="166"/>
      <c r="R23" s="165"/>
      <c r="S23" s="331">
        <f t="shared" si="0"/>
        <v>0</v>
      </c>
      <c r="T23" s="332">
        <f t="shared" si="1"/>
        <v>0</v>
      </c>
      <c r="U23" s="92">
        <f>'t1'!M24</f>
        <v>0</v>
      </c>
      <c r="V23"/>
      <c r="W23"/>
      <c r="X23"/>
      <c r="Y23"/>
    </row>
    <row r="24" spans="1:25" ht="12.75" customHeight="1">
      <c r="A24" s="136" t="str">
        <f>'t1'!A23</f>
        <v>POSIZIONE ECONOMICA D5 CORPO FORESTALE</v>
      </c>
      <c r="B24" s="157" t="str">
        <f>'t1'!B23</f>
        <v>052CF0</v>
      </c>
      <c r="C24" s="160"/>
      <c r="D24" s="165"/>
      <c r="E24" s="160"/>
      <c r="F24" s="165"/>
      <c r="G24" s="160"/>
      <c r="H24" s="165"/>
      <c r="I24" s="160"/>
      <c r="J24" s="165"/>
      <c r="K24" s="413"/>
      <c r="L24" s="159"/>
      <c r="M24" s="160"/>
      <c r="N24" s="165"/>
      <c r="O24" s="166"/>
      <c r="P24" s="165"/>
      <c r="Q24" s="166"/>
      <c r="R24" s="165"/>
      <c r="S24" s="331">
        <f t="shared" si="0"/>
        <v>0</v>
      </c>
      <c r="T24" s="332">
        <f t="shared" si="1"/>
        <v>0</v>
      </c>
      <c r="U24" s="92">
        <f>'t1'!M25</f>
        <v>0</v>
      </c>
      <c r="V24"/>
      <c r="W24"/>
      <c r="X24"/>
      <c r="Y24"/>
    </row>
    <row r="25" spans="1:25" ht="12.75" customHeight="1">
      <c r="A25" s="136" t="str">
        <f>'t1'!A24</f>
        <v>POSIZIONE ECONOMICA D4 CORPO FORESTALE</v>
      </c>
      <c r="B25" s="157" t="str">
        <f>'t1'!B24</f>
        <v>051CF0</v>
      </c>
      <c r="C25" s="160"/>
      <c r="D25" s="165"/>
      <c r="E25" s="160"/>
      <c r="F25" s="165"/>
      <c r="G25" s="160"/>
      <c r="H25" s="165"/>
      <c r="I25" s="160"/>
      <c r="J25" s="165"/>
      <c r="K25" s="413"/>
      <c r="L25" s="159"/>
      <c r="M25" s="160"/>
      <c r="N25" s="165"/>
      <c r="O25" s="166"/>
      <c r="P25" s="165"/>
      <c r="Q25" s="166"/>
      <c r="R25" s="165"/>
      <c r="S25" s="331">
        <f t="shared" si="0"/>
        <v>0</v>
      </c>
      <c r="T25" s="332">
        <f t="shared" si="1"/>
        <v>0</v>
      </c>
      <c r="U25" s="92">
        <f>'t1'!M26</f>
        <v>0</v>
      </c>
      <c r="V25"/>
      <c r="W25"/>
      <c r="X25"/>
      <c r="Y25"/>
    </row>
    <row r="26" spans="1:25" ht="12.75" customHeight="1">
      <c r="A26" s="136" t="str">
        <f>'t1'!A25</f>
        <v>POSIZIONE ECONOMICA D3 CORPO FORESTALE</v>
      </c>
      <c r="B26" s="157" t="str">
        <f>'t1'!B25</f>
        <v>050CF0</v>
      </c>
      <c r="C26" s="160"/>
      <c r="D26" s="165"/>
      <c r="E26" s="160"/>
      <c r="F26" s="165"/>
      <c r="G26" s="160"/>
      <c r="H26" s="165"/>
      <c r="I26" s="160"/>
      <c r="J26" s="165"/>
      <c r="K26" s="413"/>
      <c r="L26" s="159"/>
      <c r="M26" s="160"/>
      <c r="N26" s="165"/>
      <c r="O26" s="166"/>
      <c r="P26" s="165"/>
      <c r="Q26" s="166"/>
      <c r="R26" s="165"/>
      <c r="S26" s="331">
        <f t="shared" si="0"/>
        <v>0</v>
      </c>
      <c r="T26" s="332">
        <f t="shared" si="1"/>
        <v>0</v>
      </c>
      <c r="U26" s="92">
        <f>'t1'!M27</f>
        <v>0</v>
      </c>
      <c r="V26"/>
      <c r="W26"/>
      <c r="X26"/>
      <c r="Y26"/>
    </row>
    <row r="27" spans="1:25" ht="12.75" customHeight="1">
      <c r="A27" s="136" t="str">
        <f>'t1'!A26</f>
        <v>POSIZIONE ECONOMICA D2 CORPO FORESTALE</v>
      </c>
      <c r="B27" s="157" t="str">
        <f>'t1'!B26</f>
        <v>049CF0</v>
      </c>
      <c r="C27" s="160"/>
      <c r="D27" s="165"/>
      <c r="E27" s="160"/>
      <c r="F27" s="165"/>
      <c r="G27" s="160"/>
      <c r="H27" s="165"/>
      <c r="I27" s="160"/>
      <c r="J27" s="165"/>
      <c r="K27" s="413"/>
      <c r="L27" s="159"/>
      <c r="M27" s="160"/>
      <c r="N27" s="165"/>
      <c r="O27" s="166"/>
      <c r="P27" s="165"/>
      <c r="Q27" s="166"/>
      <c r="R27" s="165"/>
      <c r="S27" s="331">
        <f t="shared" si="0"/>
        <v>0</v>
      </c>
      <c r="T27" s="332">
        <f t="shared" si="1"/>
        <v>0</v>
      </c>
      <c r="U27" s="92">
        <f>'t1'!M29</f>
        <v>5</v>
      </c>
      <c r="V27"/>
      <c r="W27"/>
      <c r="X27"/>
      <c r="Y27"/>
    </row>
    <row r="28" spans="1:25" ht="12.75" customHeight="1">
      <c r="A28" s="136" t="str">
        <f>'t1'!A27</f>
        <v>POSIZIONE ECONOMICA D1 CORPO FORESTALE</v>
      </c>
      <c r="B28" s="157" t="str">
        <f>'t1'!B27</f>
        <v>048CF0</v>
      </c>
      <c r="C28" s="160"/>
      <c r="D28" s="165"/>
      <c r="E28" s="160"/>
      <c r="F28" s="165"/>
      <c r="G28" s="160"/>
      <c r="H28" s="165"/>
      <c r="I28" s="160"/>
      <c r="J28" s="165"/>
      <c r="K28" s="413"/>
      <c r="L28" s="159"/>
      <c r="M28" s="160"/>
      <c r="N28" s="165"/>
      <c r="O28" s="166"/>
      <c r="P28" s="165"/>
      <c r="Q28" s="166"/>
      <c r="R28" s="165"/>
      <c r="S28" s="331">
        <f t="shared" si="0"/>
        <v>0</v>
      </c>
      <c r="T28" s="332">
        <f t="shared" si="1"/>
        <v>0</v>
      </c>
      <c r="U28" s="92">
        <f>'t1'!M30</f>
        <v>6</v>
      </c>
      <c r="V28"/>
      <c r="W28"/>
      <c r="X28"/>
      <c r="Y28"/>
    </row>
    <row r="29" spans="1:25" ht="12.75" customHeight="1">
      <c r="A29" s="136" t="str">
        <f>'t1'!A28</f>
        <v>POSIZIONE ECONOMICA C9</v>
      </c>
      <c r="B29" s="157" t="str">
        <f>'t1'!B28</f>
        <v>0C9000</v>
      </c>
      <c r="C29" s="160"/>
      <c r="D29" s="165"/>
      <c r="E29" s="160"/>
      <c r="F29" s="165"/>
      <c r="G29" s="160"/>
      <c r="H29" s="165"/>
      <c r="I29" s="160"/>
      <c r="J29" s="165"/>
      <c r="K29" s="413"/>
      <c r="L29" s="159"/>
      <c r="M29" s="160"/>
      <c r="N29" s="165"/>
      <c r="O29" s="166"/>
      <c r="P29" s="165"/>
      <c r="Q29" s="166"/>
      <c r="R29" s="165"/>
      <c r="S29" s="331">
        <f t="shared" si="0"/>
        <v>0</v>
      </c>
      <c r="T29" s="332">
        <f t="shared" si="1"/>
        <v>0</v>
      </c>
      <c r="U29" s="92">
        <f>'t1'!M31</f>
        <v>2</v>
      </c>
      <c r="V29"/>
      <c r="W29"/>
      <c r="X29"/>
      <c r="Y29"/>
    </row>
    <row r="30" spans="1:25" ht="12.75" customHeight="1">
      <c r="A30" s="136" t="str">
        <f>'t1'!A29</f>
        <v>POSIZIONE ECONOMICA C8</v>
      </c>
      <c r="B30" s="157" t="str">
        <f>'t1'!B29</f>
        <v>0C8000</v>
      </c>
      <c r="C30" s="160"/>
      <c r="D30" s="165">
        <v>1</v>
      </c>
      <c r="E30" s="160"/>
      <c r="F30" s="165"/>
      <c r="G30" s="160"/>
      <c r="H30" s="165"/>
      <c r="I30" s="160"/>
      <c r="J30" s="165"/>
      <c r="K30" s="413"/>
      <c r="L30" s="159"/>
      <c r="M30" s="160"/>
      <c r="N30" s="165"/>
      <c r="O30" s="166"/>
      <c r="P30" s="165"/>
      <c r="Q30" s="166"/>
      <c r="R30" s="165">
        <v>1</v>
      </c>
      <c r="S30" s="331">
        <f t="shared" si="0"/>
        <v>0</v>
      </c>
      <c r="T30" s="332">
        <f t="shared" si="1"/>
        <v>2</v>
      </c>
      <c r="U30" s="92">
        <f>'t1'!M32</f>
        <v>2</v>
      </c>
      <c r="V30"/>
      <c r="W30"/>
      <c r="X30"/>
      <c r="Y30"/>
    </row>
    <row r="31" spans="1:25" ht="12.75" customHeight="1">
      <c r="A31" s="136" t="str">
        <f>'t1'!A30</f>
        <v>POSIZIONE ECONOMICA C7</v>
      </c>
      <c r="B31" s="157" t="str">
        <f>'t1'!B30</f>
        <v>0C7000</v>
      </c>
      <c r="C31" s="160"/>
      <c r="D31" s="165"/>
      <c r="E31" s="160">
        <v>1</v>
      </c>
      <c r="F31" s="165"/>
      <c r="G31" s="160"/>
      <c r="H31" s="165"/>
      <c r="I31" s="167"/>
      <c r="J31" s="165"/>
      <c r="K31" s="413"/>
      <c r="L31" s="159"/>
      <c r="M31" s="160"/>
      <c r="N31" s="165"/>
      <c r="O31" s="166"/>
      <c r="P31" s="165"/>
      <c r="Q31" s="166"/>
      <c r="R31" s="165"/>
      <c r="S31" s="331">
        <f t="shared" si="0"/>
        <v>1</v>
      </c>
      <c r="T31" s="332">
        <f t="shared" si="1"/>
        <v>0</v>
      </c>
      <c r="U31" s="92">
        <f>'t1'!M33</f>
        <v>2</v>
      </c>
      <c r="V31"/>
      <c r="W31"/>
      <c r="X31"/>
      <c r="Y31"/>
    </row>
    <row r="32" spans="1:25" ht="12.75" customHeight="1">
      <c r="A32" s="136" t="str">
        <f>'t1'!A31</f>
        <v>POSIZIONE ECONOMICA C6</v>
      </c>
      <c r="B32" s="157" t="str">
        <f>'t1'!B31</f>
        <v>097000</v>
      </c>
      <c r="C32" s="160"/>
      <c r="D32" s="165"/>
      <c r="E32" s="160"/>
      <c r="F32" s="165"/>
      <c r="G32" s="160"/>
      <c r="H32" s="165"/>
      <c r="I32" s="168"/>
      <c r="J32" s="165"/>
      <c r="K32" s="413"/>
      <c r="L32" s="159"/>
      <c r="M32" s="160"/>
      <c r="N32" s="165"/>
      <c r="O32" s="166"/>
      <c r="P32" s="165"/>
      <c r="Q32" s="166"/>
      <c r="R32" s="165"/>
      <c r="S32" s="331">
        <f t="shared" si="0"/>
        <v>0</v>
      </c>
      <c r="T32" s="332">
        <f t="shared" si="1"/>
        <v>0</v>
      </c>
      <c r="U32" s="92">
        <f>'t1'!M34</f>
        <v>0</v>
      </c>
      <c r="V32"/>
      <c r="W32"/>
      <c r="X32"/>
      <c r="Y32"/>
    </row>
    <row r="33" spans="1:25" ht="12.75" customHeight="1">
      <c r="A33" s="136" t="str">
        <f>'t1'!A32</f>
        <v>POSIZIONE ECONOMICA C5</v>
      </c>
      <c r="B33" s="157" t="str">
        <f>'t1'!B32</f>
        <v>046000</v>
      </c>
      <c r="C33" s="160"/>
      <c r="D33" s="165"/>
      <c r="E33" s="160"/>
      <c r="F33" s="165"/>
      <c r="G33" s="160"/>
      <c r="H33" s="165"/>
      <c r="I33" s="160"/>
      <c r="J33" s="165"/>
      <c r="K33" s="413"/>
      <c r="L33" s="159"/>
      <c r="M33" s="160"/>
      <c r="N33" s="165"/>
      <c r="O33" s="166"/>
      <c r="P33" s="165"/>
      <c r="Q33" s="166"/>
      <c r="R33" s="165"/>
      <c r="S33" s="331">
        <f t="shared" si="0"/>
        <v>0</v>
      </c>
      <c r="T33" s="332">
        <f t="shared" si="1"/>
        <v>0</v>
      </c>
      <c r="U33" s="92">
        <f>'t1'!M35</f>
        <v>0</v>
      </c>
      <c r="V33"/>
      <c r="W33"/>
      <c r="X33"/>
      <c r="Y33"/>
    </row>
    <row r="34" spans="1:25" ht="12.75" customHeight="1">
      <c r="A34" s="136" t="str">
        <f>'t1'!A33</f>
        <v>POSIZIONE ECONOMICA C4</v>
      </c>
      <c r="B34" s="157" t="str">
        <f>'t1'!B33</f>
        <v>045000</v>
      </c>
      <c r="C34" s="160"/>
      <c r="D34" s="165"/>
      <c r="E34" s="160"/>
      <c r="F34" s="165"/>
      <c r="G34" s="160"/>
      <c r="H34" s="165"/>
      <c r="I34" s="160"/>
      <c r="J34" s="165"/>
      <c r="K34" s="413"/>
      <c r="L34" s="159"/>
      <c r="M34" s="160"/>
      <c r="N34" s="165"/>
      <c r="O34" s="166"/>
      <c r="P34" s="165"/>
      <c r="Q34" s="166"/>
      <c r="R34" s="165"/>
      <c r="S34" s="331">
        <f t="shared" si="0"/>
        <v>0</v>
      </c>
      <c r="T34" s="332">
        <f t="shared" si="1"/>
        <v>0</v>
      </c>
      <c r="U34" s="92">
        <f>'t1'!M36</f>
        <v>0</v>
      </c>
      <c r="V34"/>
      <c r="W34"/>
      <c r="X34"/>
      <c r="Y34"/>
    </row>
    <row r="35" spans="1:25" ht="12.75" customHeight="1">
      <c r="A35" s="136" t="str">
        <f>'t1'!A34</f>
        <v>POSIZIONE ECONOMICA C3</v>
      </c>
      <c r="B35" s="157" t="str">
        <f>'t1'!B34</f>
        <v>043000</v>
      </c>
      <c r="C35" s="160"/>
      <c r="D35" s="165"/>
      <c r="E35" s="160"/>
      <c r="F35" s="165"/>
      <c r="G35" s="160"/>
      <c r="H35" s="165"/>
      <c r="I35" s="160"/>
      <c r="J35" s="165"/>
      <c r="K35" s="413"/>
      <c r="L35" s="159"/>
      <c r="M35" s="160"/>
      <c r="N35" s="165"/>
      <c r="O35" s="166"/>
      <c r="P35" s="165"/>
      <c r="Q35" s="166"/>
      <c r="R35" s="165"/>
      <c r="S35" s="331">
        <f t="shared" si="0"/>
        <v>0</v>
      </c>
      <c r="T35" s="332">
        <f t="shared" si="1"/>
        <v>0</v>
      </c>
      <c r="U35" s="92">
        <f>'t1'!M38</f>
        <v>0</v>
      </c>
      <c r="V35"/>
      <c r="W35"/>
      <c r="X35"/>
      <c r="Y35"/>
    </row>
    <row r="36" spans="1:25" ht="12.75" customHeight="1">
      <c r="A36" s="136" t="str">
        <f>'t1'!A35</f>
        <v>POSIZIONE ECONOMICA C2</v>
      </c>
      <c r="B36" s="157" t="str">
        <f>'t1'!B35</f>
        <v>042000</v>
      </c>
      <c r="C36" s="160"/>
      <c r="D36" s="165"/>
      <c r="E36" s="160"/>
      <c r="F36" s="165"/>
      <c r="G36" s="160"/>
      <c r="H36" s="165"/>
      <c r="I36" s="160"/>
      <c r="J36" s="165"/>
      <c r="K36" s="413"/>
      <c r="L36" s="159"/>
      <c r="M36" s="160"/>
      <c r="N36" s="165"/>
      <c r="O36" s="166"/>
      <c r="P36" s="165"/>
      <c r="Q36" s="166"/>
      <c r="R36" s="165"/>
      <c r="S36" s="331">
        <f t="shared" si="0"/>
        <v>0</v>
      </c>
      <c r="T36" s="332">
        <f t="shared" si="1"/>
        <v>0</v>
      </c>
      <c r="U36" s="92">
        <f>'t1'!M39</f>
        <v>0</v>
      </c>
      <c r="V36"/>
      <c r="W36"/>
      <c r="X36"/>
      <c r="Y36"/>
    </row>
    <row r="37" spans="1:25" ht="12.75" customHeight="1">
      <c r="A37" s="136" t="str">
        <f>'t1'!A36</f>
        <v>POSIZIONE ECONOMICA C1</v>
      </c>
      <c r="B37" s="157" t="str">
        <f>'t1'!B36</f>
        <v>040000</v>
      </c>
      <c r="C37" s="160"/>
      <c r="D37" s="165"/>
      <c r="E37" s="160"/>
      <c r="F37" s="165"/>
      <c r="G37" s="160"/>
      <c r="H37" s="165"/>
      <c r="I37" s="160"/>
      <c r="J37" s="165"/>
      <c r="K37" s="413"/>
      <c r="L37" s="159"/>
      <c r="M37" s="160"/>
      <c r="N37" s="165"/>
      <c r="O37" s="166"/>
      <c r="P37" s="165"/>
      <c r="Q37" s="166"/>
      <c r="R37" s="165"/>
      <c r="S37" s="331">
        <f t="shared" si="0"/>
        <v>0</v>
      </c>
      <c r="T37" s="332">
        <f t="shared" si="1"/>
        <v>0</v>
      </c>
      <c r="U37" s="92">
        <f>'t1'!M40</f>
        <v>0</v>
      </c>
      <c r="V37"/>
      <c r="W37"/>
      <c r="X37"/>
      <c r="Y37"/>
    </row>
    <row r="38" spans="1:25" ht="12.75" customHeight="1">
      <c r="A38" s="136" t="str">
        <f>'t1'!A37</f>
        <v>POSIZIONE ECONOMICA C9 CORPO FORESTALE</v>
      </c>
      <c r="B38" s="157" t="str">
        <f>'t1'!B37</f>
        <v>0C9CF0</v>
      </c>
      <c r="C38" s="160"/>
      <c r="D38" s="165"/>
      <c r="E38" s="160"/>
      <c r="F38" s="165"/>
      <c r="G38" s="160"/>
      <c r="H38" s="165"/>
      <c r="I38" s="160"/>
      <c r="J38" s="165"/>
      <c r="K38" s="413"/>
      <c r="L38" s="159"/>
      <c r="M38" s="160"/>
      <c r="N38" s="165"/>
      <c r="O38" s="166"/>
      <c r="P38" s="165"/>
      <c r="Q38" s="166"/>
      <c r="R38" s="165"/>
      <c r="S38" s="331">
        <f aca="true" t="shared" si="2" ref="S38:S54">SUM(C38,E38,G38,I38,K38,M38,O38,Q38)</f>
        <v>0</v>
      </c>
      <c r="T38" s="332">
        <f aca="true" t="shared" si="3" ref="T38:T54">SUM(D38,F38,H38,J38,L38,N38,P38,R38)</f>
        <v>0</v>
      </c>
      <c r="U38" s="92">
        <f>'t1'!M41</f>
        <v>0</v>
      </c>
      <c r="V38"/>
      <c r="W38"/>
      <c r="X38"/>
      <c r="Y38"/>
    </row>
    <row r="39" spans="1:25" ht="12.75" customHeight="1">
      <c r="A39" s="136" t="str">
        <f>'t1'!A38</f>
        <v>POSIZIONE ECONOMICA C8 CORPO FORESTALE</v>
      </c>
      <c r="B39" s="157" t="str">
        <f>'t1'!B38</f>
        <v>0C8CF0</v>
      </c>
      <c r="C39" s="160"/>
      <c r="D39" s="165"/>
      <c r="E39" s="160"/>
      <c r="F39" s="165"/>
      <c r="G39" s="160"/>
      <c r="H39" s="165"/>
      <c r="I39" s="160"/>
      <c r="J39" s="165"/>
      <c r="K39" s="413"/>
      <c r="L39" s="159"/>
      <c r="M39" s="160"/>
      <c r="N39" s="165"/>
      <c r="O39" s="166"/>
      <c r="P39" s="165"/>
      <c r="Q39" s="166"/>
      <c r="R39" s="165"/>
      <c r="S39" s="331">
        <f t="shared" si="2"/>
        <v>0</v>
      </c>
      <c r="T39" s="332">
        <f t="shared" si="3"/>
        <v>0</v>
      </c>
      <c r="U39" s="92">
        <f>'t1'!M42</f>
        <v>0</v>
      </c>
      <c r="V39"/>
      <c r="W39"/>
      <c r="X39"/>
      <c r="Y39"/>
    </row>
    <row r="40" spans="1:25" ht="12.75" customHeight="1">
      <c r="A40" s="136" t="str">
        <f>'t1'!A39</f>
        <v>POSIZIONE ECONOMICA C7 CORPO FORESTALE</v>
      </c>
      <c r="B40" s="157" t="str">
        <f>'t1'!B39</f>
        <v>0C7CF0</v>
      </c>
      <c r="C40" s="160"/>
      <c r="D40" s="165"/>
      <c r="E40" s="160"/>
      <c r="F40" s="165"/>
      <c r="G40" s="160"/>
      <c r="H40" s="165"/>
      <c r="I40" s="160"/>
      <c r="J40" s="165"/>
      <c r="K40" s="413"/>
      <c r="L40" s="159"/>
      <c r="M40" s="160"/>
      <c r="N40" s="165"/>
      <c r="O40" s="166"/>
      <c r="P40" s="165"/>
      <c r="Q40" s="166"/>
      <c r="R40" s="165"/>
      <c r="S40" s="331">
        <f t="shared" si="2"/>
        <v>0</v>
      </c>
      <c r="T40" s="332">
        <f t="shared" si="3"/>
        <v>0</v>
      </c>
      <c r="U40" s="92">
        <f>'t1'!M43</f>
        <v>0</v>
      </c>
      <c r="V40"/>
      <c r="W40"/>
      <c r="X40"/>
      <c r="Y40"/>
    </row>
    <row r="41" spans="1:25" ht="12.75" customHeight="1">
      <c r="A41" s="136" t="str">
        <f>'t1'!A40</f>
        <v>POSIZIONE ECONOMICA C6 CORPO FORESTALE</v>
      </c>
      <c r="B41" s="157" t="str">
        <f>'t1'!B40</f>
        <v>097CF0</v>
      </c>
      <c r="C41" s="160"/>
      <c r="D41" s="165"/>
      <c r="E41" s="160"/>
      <c r="F41" s="165"/>
      <c r="G41" s="160"/>
      <c r="H41" s="165"/>
      <c r="I41" s="160"/>
      <c r="J41" s="165"/>
      <c r="K41" s="413"/>
      <c r="L41" s="159"/>
      <c r="M41" s="160"/>
      <c r="N41" s="165"/>
      <c r="O41" s="166"/>
      <c r="P41" s="165"/>
      <c r="Q41" s="166"/>
      <c r="R41" s="165"/>
      <c r="S41" s="331">
        <f t="shared" si="2"/>
        <v>0</v>
      </c>
      <c r="T41" s="332">
        <f t="shared" si="3"/>
        <v>0</v>
      </c>
      <c r="U41" s="92">
        <f>'t1'!M44</f>
        <v>0</v>
      </c>
      <c r="V41"/>
      <c r="W41"/>
      <c r="X41"/>
      <c r="Y41"/>
    </row>
    <row r="42" spans="1:25" ht="12.75" customHeight="1">
      <c r="A42" s="136" t="str">
        <f>'t1'!A41</f>
        <v>POSIZIONE ECONOMICA C5 CORPO FORESTALE</v>
      </c>
      <c r="B42" s="157" t="str">
        <f>'t1'!B41</f>
        <v>046CF0</v>
      </c>
      <c r="C42" s="160"/>
      <c r="D42" s="165"/>
      <c r="E42" s="160"/>
      <c r="F42" s="165"/>
      <c r="G42" s="160"/>
      <c r="H42" s="165"/>
      <c r="I42" s="160"/>
      <c r="J42" s="165"/>
      <c r="K42" s="413"/>
      <c r="L42" s="159"/>
      <c r="M42" s="160"/>
      <c r="N42" s="165"/>
      <c r="O42" s="166"/>
      <c r="P42" s="165"/>
      <c r="Q42" s="166"/>
      <c r="R42" s="165"/>
      <c r="S42" s="331">
        <f t="shared" si="2"/>
        <v>0</v>
      </c>
      <c r="T42" s="332">
        <f t="shared" si="3"/>
        <v>0</v>
      </c>
      <c r="U42" s="92">
        <f>'t1'!M45</f>
        <v>0</v>
      </c>
      <c r="V42"/>
      <c r="W42"/>
      <c r="X42"/>
      <c r="Y42"/>
    </row>
    <row r="43" spans="1:25" ht="12.75" customHeight="1">
      <c r="A43" s="136" t="str">
        <f>'t1'!A42</f>
        <v>POSIZIONE ECONOMICA C4 CORPO FORESTALE</v>
      </c>
      <c r="B43" s="157" t="str">
        <f>'t1'!B42</f>
        <v>045CF0</v>
      </c>
      <c r="C43" s="160"/>
      <c r="D43" s="165"/>
      <c r="E43" s="160"/>
      <c r="F43" s="165"/>
      <c r="G43" s="160"/>
      <c r="H43" s="165"/>
      <c r="I43" s="160"/>
      <c r="J43" s="165"/>
      <c r="K43" s="413"/>
      <c r="L43" s="159"/>
      <c r="M43" s="160"/>
      <c r="N43" s="165"/>
      <c r="O43" s="166"/>
      <c r="P43" s="165"/>
      <c r="Q43" s="166"/>
      <c r="R43" s="165"/>
      <c r="S43" s="331">
        <f t="shared" si="2"/>
        <v>0</v>
      </c>
      <c r="T43" s="332">
        <f t="shared" si="3"/>
        <v>0</v>
      </c>
      <c r="U43" s="92">
        <f>'t1'!M47</f>
        <v>0</v>
      </c>
      <c r="V43"/>
      <c r="W43"/>
      <c r="X43"/>
      <c r="Y43"/>
    </row>
    <row r="44" spans="1:25" ht="12.75" customHeight="1">
      <c r="A44" s="136" t="str">
        <f>'t1'!A43</f>
        <v>POSIZIONE ECONOMICA C3 CORPO FORESTALE</v>
      </c>
      <c r="B44" s="157" t="str">
        <f>'t1'!B43</f>
        <v>043CF0</v>
      </c>
      <c r="C44" s="160"/>
      <c r="D44" s="165"/>
      <c r="E44" s="160"/>
      <c r="F44" s="165"/>
      <c r="G44" s="160"/>
      <c r="H44" s="165"/>
      <c r="I44" s="160"/>
      <c r="J44" s="165"/>
      <c r="K44" s="413"/>
      <c r="L44" s="159"/>
      <c r="M44" s="160"/>
      <c r="N44" s="165"/>
      <c r="O44" s="166"/>
      <c r="P44" s="165"/>
      <c r="Q44" s="166"/>
      <c r="R44" s="165"/>
      <c r="S44" s="331">
        <f t="shared" si="2"/>
        <v>0</v>
      </c>
      <c r="T44" s="332">
        <f t="shared" si="3"/>
        <v>0</v>
      </c>
      <c r="U44" s="92">
        <f>'t1'!M48</f>
        <v>0</v>
      </c>
      <c r="V44"/>
      <c r="W44"/>
      <c r="X44"/>
      <c r="Y44"/>
    </row>
    <row r="45" spans="1:25" ht="12.75" customHeight="1">
      <c r="A45" s="136" t="str">
        <f>'t1'!A44</f>
        <v>POSIZIONE ECONOMICA C2 CORPO FORESTALE</v>
      </c>
      <c r="B45" s="157" t="str">
        <f>'t1'!B44</f>
        <v>042CF0</v>
      </c>
      <c r="C45" s="160"/>
      <c r="D45" s="165"/>
      <c r="E45" s="160"/>
      <c r="F45" s="165"/>
      <c r="G45" s="160"/>
      <c r="H45" s="165"/>
      <c r="I45" s="160"/>
      <c r="J45" s="165"/>
      <c r="K45" s="413"/>
      <c r="L45" s="159"/>
      <c r="M45" s="160"/>
      <c r="N45" s="165"/>
      <c r="O45" s="166"/>
      <c r="P45" s="165"/>
      <c r="Q45" s="166"/>
      <c r="R45" s="165"/>
      <c r="S45" s="331">
        <f t="shared" si="2"/>
        <v>0</v>
      </c>
      <c r="T45" s="332">
        <f t="shared" si="3"/>
        <v>0</v>
      </c>
      <c r="U45" s="92">
        <f>'t1'!M49</f>
        <v>33</v>
      </c>
      <c r="V45"/>
      <c r="W45"/>
      <c r="X45"/>
      <c r="Y45"/>
    </row>
    <row r="46" spans="1:25" ht="12.75" customHeight="1">
      <c r="A46" s="136" t="str">
        <f>'t1'!A45</f>
        <v>POSIZIONE ECONOMICA C1 CORPO FORESTALE</v>
      </c>
      <c r="B46" s="157" t="str">
        <f>'t1'!B45</f>
        <v>040CF0</v>
      </c>
      <c r="C46" s="160"/>
      <c r="D46" s="165"/>
      <c r="E46" s="160"/>
      <c r="F46" s="165"/>
      <c r="G46" s="160"/>
      <c r="H46" s="165"/>
      <c r="I46" s="160"/>
      <c r="J46" s="165"/>
      <c r="K46" s="413"/>
      <c r="L46" s="159"/>
      <c r="M46" s="160"/>
      <c r="N46" s="165"/>
      <c r="O46" s="166"/>
      <c r="P46" s="165"/>
      <c r="Q46" s="166"/>
      <c r="R46" s="165"/>
      <c r="S46" s="331">
        <f t="shared" si="2"/>
        <v>0</v>
      </c>
      <c r="T46" s="332">
        <f t="shared" si="3"/>
        <v>0</v>
      </c>
      <c r="U46" s="92">
        <f>'t1'!M50</f>
        <v>0</v>
      </c>
      <c r="V46"/>
      <c r="W46"/>
      <c r="X46"/>
      <c r="Y46"/>
    </row>
    <row r="47" spans="1:25" ht="12.75" customHeight="1">
      <c r="A47" s="136" t="str">
        <f>'t1'!A46</f>
        <v>POSIZIONE ECONOMICA B7</v>
      </c>
      <c r="B47" s="157" t="str">
        <f>'t1'!B46</f>
        <v>0B7000</v>
      </c>
      <c r="C47" s="160"/>
      <c r="D47" s="165"/>
      <c r="E47" s="160"/>
      <c r="F47" s="165"/>
      <c r="G47" s="160"/>
      <c r="H47" s="165"/>
      <c r="I47" s="160"/>
      <c r="J47" s="165"/>
      <c r="K47" s="413"/>
      <c r="L47" s="159"/>
      <c r="M47" s="160"/>
      <c r="N47" s="165"/>
      <c r="O47" s="166"/>
      <c r="P47" s="165"/>
      <c r="Q47" s="166"/>
      <c r="R47" s="165"/>
      <c r="S47" s="331">
        <f t="shared" si="2"/>
        <v>0</v>
      </c>
      <c r="T47" s="332">
        <f t="shared" si="3"/>
        <v>0</v>
      </c>
      <c r="U47" s="92">
        <f>'t1'!M51</f>
        <v>0</v>
      </c>
      <c r="V47"/>
      <c r="W47"/>
      <c r="X47"/>
      <c r="Y47"/>
    </row>
    <row r="48" spans="1:25" ht="12.75" customHeight="1">
      <c r="A48" s="136" t="str">
        <f>'t1'!A47</f>
        <v>POSIZIONE ECONOMICA B6</v>
      </c>
      <c r="B48" s="157" t="str">
        <f>'t1'!B47</f>
        <v>038000</v>
      </c>
      <c r="C48" s="160"/>
      <c r="D48" s="165"/>
      <c r="E48" s="160"/>
      <c r="F48" s="165"/>
      <c r="G48" s="160"/>
      <c r="H48" s="165"/>
      <c r="I48" s="160"/>
      <c r="J48" s="165"/>
      <c r="K48" s="413"/>
      <c r="L48" s="159"/>
      <c r="M48" s="160"/>
      <c r="N48" s="165"/>
      <c r="O48" s="166"/>
      <c r="P48" s="165"/>
      <c r="Q48" s="166"/>
      <c r="R48" s="165"/>
      <c r="S48" s="331">
        <f t="shared" si="2"/>
        <v>0</v>
      </c>
      <c r="T48" s="332">
        <f t="shared" si="3"/>
        <v>0</v>
      </c>
      <c r="U48" s="92">
        <f>'t1'!M52</f>
        <v>0</v>
      </c>
      <c r="V48"/>
      <c r="W48"/>
      <c r="X48"/>
      <c r="Y48"/>
    </row>
    <row r="49" spans="1:25" ht="12.75" customHeight="1">
      <c r="A49" s="136" t="str">
        <f>'t1'!A48</f>
        <v>POSIZIONE ECONOMICA B5</v>
      </c>
      <c r="B49" s="157" t="str">
        <f>'t1'!B48</f>
        <v>037000</v>
      </c>
      <c r="C49" s="160"/>
      <c r="D49" s="165"/>
      <c r="E49" s="160"/>
      <c r="F49" s="165"/>
      <c r="G49" s="160"/>
      <c r="H49" s="165"/>
      <c r="I49" s="160"/>
      <c r="J49" s="165"/>
      <c r="K49" s="413"/>
      <c r="L49" s="159"/>
      <c r="M49" s="160"/>
      <c r="N49" s="165"/>
      <c r="O49" s="166"/>
      <c r="P49" s="165"/>
      <c r="Q49" s="166"/>
      <c r="R49" s="165"/>
      <c r="S49" s="331">
        <f t="shared" si="2"/>
        <v>0</v>
      </c>
      <c r="T49" s="332">
        <f t="shared" si="3"/>
        <v>0</v>
      </c>
      <c r="U49" s="92">
        <f>'t1'!M54</f>
        <v>0</v>
      </c>
      <c r="V49"/>
      <c r="W49"/>
      <c r="X49"/>
      <c r="Y49"/>
    </row>
    <row r="50" spans="1:25" ht="12.75" customHeight="1">
      <c r="A50" s="136" t="str">
        <f>'t1'!A49</f>
        <v>POSIZIONE ECONOMICA B4</v>
      </c>
      <c r="B50" s="157" t="str">
        <f>'t1'!B49</f>
        <v>036000</v>
      </c>
      <c r="C50" s="160"/>
      <c r="D50" s="165"/>
      <c r="E50" s="160"/>
      <c r="F50" s="165"/>
      <c r="G50" s="160"/>
      <c r="H50" s="165"/>
      <c r="I50" s="160"/>
      <c r="J50" s="165"/>
      <c r="K50" s="413"/>
      <c r="L50" s="159"/>
      <c r="M50" s="160"/>
      <c r="N50" s="165"/>
      <c r="O50" s="166"/>
      <c r="P50" s="165"/>
      <c r="Q50" s="166"/>
      <c r="R50" s="165"/>
      <c r="S50" s="331">
        <f t="shared" si="2"/>
        <v>0</v>
      </c>
      <c r="T50" s="332">
        <f t="shared" si="3"/>
        <v>0</v>
      </c>
      <c r="U50" s="92">
        <f>'t1'!M55</f>
        <v>0</v>
      </c>
      <c r="V50"/>
      <c r="W50"/>
      <c r="X50"/>
      <c r="Y50"/>
    </row>
    <row r="51" spans="1:25" ht="12.75" customHeight="1">
      <c r="A51" s="136" t="str">
        <f>'t1'!A50</f>
        <v>POSIZIONE ECONOMICA B3</v>
      </c>
      <c r="B51" s="157" t="str">
        <f>'t1'!B50</f>
        <v>034000</v>
      </c>
      <c r="C51" s="160"/>
      <c r="D51" s="165"/>
      <c r="E51" s="160"/>
      <c r="F51" s="165"/>
      <c r="G51" s="160"/>
      <c r="H51" s="165"/>
      <c r="I51" s="160"/>
      <c r="J51" s="165"/>
      <c r="K51" s="413"/>
      <c r="L51" s="159"/>
      <c r="M51" s="160"/>
      <c r="N51" s="165"/>
      <c r="O51" s="166"/>
      <c r="P51" s="165"/>
      <c r="Q51" s="166"/>
      <c r="R51" s="165"/>
      <c r="S51" s="331">
        <f t="shared" si="2"/>
        <v>0</v>
      </c>
      <c r="T51" s="332">
        <f t="shared" si="3"/>
        <v>0</v>
      </c>
      <c r="U51" s="92">
        <f>'t1'!M56</f>
        <v>0</v>
      </c>
      <c r="V51"/>
      <c r="W51"/>
      <c r="X51"/>
      <c r="Y51"/>
    </row>
    <row r="52" spans="1:25" ht="12.75" customHeight="1">
      <c r="A52" s="136" t="str">
        <f>'t1'!A51</f>
        <v>POSIZIONE ECONOMICA B2</v>
      </c>
      <c r="B52" s="157" t="str">
        <f>'t1'!B51</f>
        <v>032000</v>
      </c>
      <c r="C52" s="160"/>
      <c r="D52" s="165"/>
      <c r="E52" s="160"/>
      <c r="F52" s="165"/>
      <c r="G52" s="160"/>
      <c r="H52" s="165"/>
      <c r="I52" s="160"/>
      <c r="J52" s="165"/>
      <c r="K52" s="413"/>
      <c r="L52" s="159"/>
      <c r="M52" s="160"/>
      <c r="N52" s="165"/>
      <c r="O52" s="166"/>
      <c r="P52" s="165"/>
      <c r="Q52" s="166"/>
      <c r="R52" s="165"/>
      <c r="S52" s="331">
        <f t="shared" si="2"/>
        <v>0</v>
      </c>
      <c r="T52" s="332">
        <f t="shared" si="3"/>
        <v>0</v>
      </c>
      <c r="U52" s="92">
        <f>'t1'!M57</f>
        <v>0</v>
      </c>
      <c r="V52"/>
      <c r="W52"/>
      <c r="X52"/>
      <c r="Y52"/>
    </row>
    <row r="53" spans="1:25" ht="12.75" customHeight="1">
      <c r="A53" s="136" t="str">
        <f>'t1'!A52</f>
        <v>POSIZIONE ECONOMICA B1</v>
      </c>
      <c r="B53" s="157" t="str">
        <f>'t1'!B52</f>
        <v>030000</v>
      </c>
      <c r="C53" s="160"/>
      <c r="D53" s="165"/>
      <c r="E53" s="160"/>
      <c r="F53" s="165"/>
      <c r="G53" s="160"/>
      <c r="H53" s="165"/>
      <c r="I53" s="160"/>
      <c r="J53" s="165"/>
      <c r="K53" s="413"/>
      <c r="L53" s="159"/>
      <c r="M53" s="160"/>
      <c r="N53" s="165"/>
      <c r="O53" s="166"/>
      <c r="P53" s="165"/>
      <c r="Q53" s="166"/>
      <c r="R53" s="165"/>
      <c r="S53" s="331">
        <f t="shared" si="2"/>
        <v>0</v>
      </c>
      <c r="T53" s="332">
        <f t="shared" si="3"/>
        <v>0</v>
      </c>
      <c r="U53" s="92">
        <f>'t1'!M59</f>
        <v>0</v>
      </c>
      <c r="V53"/>
      <c r="W53"/>
      <c r="X53"/>
      <c r="Y53"/>
    </row>
    <row r="54" spans="1:25" ht="12.75" customHeight="1">
      <c r="A54" s="136" t="str">
        <f>'t1'!A53</f>
        <v>POSIZIONE ECONOMICA B5 CORPO FORESTALE</v>
      </c>
      <c r="B54" s="157" t="str">
        <f>'t1'!B53</f>
        <v>037CF0</v>
      </c>
      <c r="C54" s="160"/>
      <c r="D54" s="165"/>
      <c r="E54" s="160"/>
      <c r="F54" s="165"/>
      <c r="G54" s="160"/>
      <c r="H54" s="165"/>
      <c r="I54" s="160"/>
      <c r="J54" s="165"/>
      <c r="K54" s="413"/>
      <c r="L54" s="159"/>
      <c r="M54" s="160"/>
      <c r="N54" s="165"/>
      <c r="O54" s="166"/>
      <c r="P54" s="165"/>
      <c r="Q54" s="166"/>
      <c r="R54" s="165"/>
      <c r="S54" s="331">
        <f t="shared" si="2"/>
        <v>0</v>
      </c>
      <c r="T54" s="332">
        <f t="shared" si="3"/>
        <v>0</v>
      </c>
      <c r="U54" s="92">
        <f>'t1'!M60</f>
        <v>0</v>
      </c>
      <c r="V54"/>
      <c r="W54"/>
      <c r="X54"/>
      <c r="Y54"/>
    </row>
    <row r="55" spans="1:25" ht="12.75" customHeight="1">
      <c r="A55" s="136" t="str">
        <f>'t1'!A54</f>
        <v>POSIZIONE ECONOMICA B4 CORPO FORESTALE</v>
      </c>
      <c r="B55" s="157" t="str">
        <f>'t1'!B54</f>
        <v>036CF0</v>
      </c>
      <c r="C55" s="160"/>
      <c r="D55" s="165"/>
      <c r="E55" s="160"/>
      <c r="F55" s="165"/>
      <c r="G55" s="160"/>
      <c r="H55" s="165"/>
      <c r="I55" s="160"/>
      <c r="J55" s="165"/>
      <c r="K55" s="413"/>
      <c r="L55" s="159"/>
      <c r="M55" s="160"/>
      <c r="N55" s="165"/>
      <c r="O55" s="166"/>
      <c r="P55" s="165"/>
      <c r="Q55" s="166"/>
      <c r="R55" s="165"/>
      <c r="S55" s="331">
        <f aca="true" t="shared" si="4" ref="S55:T58">SUM(C55,E55,G55,I55,K55,M55,O55,Q55)</f>
        <v>0</v>
      </c>
      <c r="T55" s="332">
        <f t="shared" si="4"/>
        <v>0</v>
      </c>
      <c r="U55" s="92">
        <f>'t1'!M61</f>
        <v>0</v>
      </c>
      <c r="V55"/>
      <c r="W55"/>
      <c r="X55"/>
      <c r="Y55"/>
    </row>
    <row r="56" spans="1:25" ht="12.75" customHeight="1">
      <c r="A56" s="136" t="str">
        <f>'t1'!A55</f>
        <v>POSIZIONE ECONOMICA B3 CORPO FORESTALE</v>
      </c>
      <c r="B56" s="157" t="str">
        <f>'t1'!B55</f>
        <v>034CF0</v>
      </c>
      <c r="C56" s="160"/>
      <c r="D56" s="165"/>
      <c r="E56" s="160"/>
      <c r="F56" s="165"/>
      <c r="G56" s="160"/>
      <c r="H56" s="165"/>
      <c r="I56" s="160"/>
      <c r="J56" s="165"/>
      <c r="K56" s="413"/>
      <c r="L56" s="159"/>
      <c r="M56" s="160"/>
      <c r="N56" s="165"/>
      <c r="O56" s="166"/>
      <c r="P56" s="165"/>
      <c r="Q56" s="166"/>
      <c r="R56" s="165"/>
      <c r="S56" s="331">
        <f t="shared" si="4"/>
        <v>0</v>
      </c>
      <c r="T56" s="332">
        <f t="shared" si="4"/>
        <v>0</v>
      </c>
      <c r="U56" s="92">
        <f>'t1'!M62</f>
        <v>0</v>
      </c>
      <c r="V56"/>
      <c r="W56"/>
      <c r="X56"/>
      <c r="Y56"/>
    </row>
    <row r="57" spans="1:25" ht="12.75" customHeight="1">
      <c r="A57" s="136" t="str">
        <f>'t1'!A56</f>
        <v>POSIZIONE ECONOMICA B2 CORPO FORESTALE</v>
      </c>
      <c r="B57" s="157" t="str">
        <f>'t1'!B56</f>
        <v>032CF0</v>
      </c>
      <c r="C57" s="160"/>
      <c r="D57" s="165"/>
      <c r="E57" s="160"/>
      <c r="F57" s="165"/>
      <c r="G57" s="160"/>
      <c r="H57" s="165"/>
      <c r="I57" s="160"/>
      <c r="J57" s="165"/>
      <c r="K57" s="413"/>
      <c r="L57" s="159"/>
      <c r="M57" s="160"/>
      <c r="N57" s="165"/>
      <c r="O57" s="166"/>
      <c r="P57" s="165"/>
      <c r="Q57" s="166"/>
      <c r="R57" s="165"/>
      <c r="S57" s="331">
        <f t="shared" si="4"/>
        <v>0</v>
      </c>
      <c r="T57" s="332">
        <f t="shared" si="4"/>
        <v>0</v>
      </c>
      <c r="U57" s="92">
        <f>'t1'!M63</f>
        <v>0</v>
      </c>
      <c r="V57"/>
      <c r="W57"/>
      <c r="X57"/>
      <c r="Y57"/>
    </row>
    <row r="58" spans="1:25" ht="12.75" customHeight="1">
      <c r="A58" s="136" t="str">
        <f>'t1'!A57</f>
        <v>POSIZIONE ECONOMICA B1 CORPO FORESTALE</v>
      </c>
      <c r="B58" s="157" t="str">
        <f>'t1'!B57</f>
        <v>030CF0</v>
      </c>
      <c r="C58" s="160"/>
      <c r="D58" s="165"/>
      <c r="E58" s="160"/>
      <c r="F58" s="165"/>
      <c r="G58" s="160"/>
      <c r="H58" s="165"/>
      <c r="I58" s="160"/>
      <c r="J58" s="165"/>
      <c r="K58" s="413"/>
      <c r="L58" s="159"/>
      <c r="M58" s="160"/>
      <c r="N58" s="165"/>
      <c r="O58" s="166"/>
      <c r="P58" s="165"/>
      <c r="Q58" s="166"/>
      <c r="R58" s="165"/>
      <c r="S58" s="331">
        <f t="shared" si="4"/>
        <v>0</v>
      </c>
      <c r="T58" s="332">
        <f t="shared" si="4"/>
        <v>0</v>
      </c>
      <c r="U58" s="92">
        <f>'t1'!M64</f>
        <v>0</v>
      </c>
      <c r="V58"/>
      <c r="W58"/>
      <c r="X58"/>
      <c r="Y58"/>
    </row>
    <row r="59" spans="1:25" ht="12.75" customHeight="1">
      <c r="A59" s="136" t="str">
        <f>'t1'!A58</f>
        <v>POSIZIONE ECONOMICA A6</v>
      </c>
      <c r="B59" s="157" t="str">
        <f>'t1'!B58</f>
        <v>0A6000</v>
      </c>
      <c r="C59" s="160"/>
      <c r="D59" s="165"/>
      <c r="E59" s="160"/>
      <c r="F59" s="165"/>
      <c r="G59" s="160"/>
      <c r="H59" s="165"/>
      <c r="I59" s="160"/>
      <c r="J59" s="165"/>
      <c r="K59" s="413"/>
      <c r="L59" s="159"/>
      <c r="M59" s="160"/>
      <c r="N59" s="165"/>
      <c r="O59" s="166"/>
      <c r="P59" s="165"/>
      <c r="Q59" s="166"/>
      <c r="R59" s="165"/>
      <c r="S59" s="331">
        <f aca="true" t="shared" si="5" ref="S59:S65">SUM(C59,E59,G59,I59,K59,M59,O59,Q59)</f>
        <v>0</v>
      </c>
      <c r="T59" s="332">
        <f aca="true" t="shared" si="6" ref="T59:T65">SUM(D59,F59,H59,J59,L59,N59,P59,R59)</f>
        <v>0</v>
      </c>
      <c r="V59"/>
      <c r="W59"/>
      <c r="X59"/>
      <c r="Y59"/>
    </row>
    <row r="60" spans="1:25" ht="12.75" customHeight="1">
      <c r="A60" s="136" t="str">
        <f>'t1'!A59</f>
        <v>POSIZIONE ECONOMICA A5</v>
      </c>
      <c r="B60" s="157" t="str">
        <f>'t1'!B59</f>
        <v>0A5000</v>
      </c>
      <c r="C60" s="160"/>
      <c r="D60" s="165"/>
      <c r="E60" s="160"/>
      <c r="F60" s="165"/>
      <c r="G60" s="160"/>
      <c r="H60" s="165"/>
      <c r="I60" s="160"/>
      <c r="J60" s="165"/>
      <c r="K60" s="413"/>
      <c r="L60" s="159"/>
      <c r="M60" s="160"/>
      <c r="N60" s="165"/>
      <c r="O60" s="166"/>
      <c r="P60" s="165"/>
      <c r="Q60" s="166"/>
      <c r="R60" s="165"/>
      <c r="S60" s="331">
        <f t="shared" si="5"/>
        <v>0</v>
      </c>
      <c r="T60" s="332">
        <f t="shared" si="6"/>
        <v>0</v>
      </c>
      <c r="V60"/>
      <c r="W60"/>
      <c r="X60"/>
      <c r="Y60"/>
    </row>
    <row r="61" spans="1:25" ht="12.75" customHeight="1">
      <c r="A61" s="136" t="str">
        <f>'t1'!A60</f>
        <v>POSIZIONE ECONOMICA A4</v>
      </c>
      <c r="B61" s="157" t="str">
        <f>'t1'!B60</f>
        <v>028000</v>
      </c>
      <c r="C61" s="160"/>
      <c r="D61" s="165"/>
      <c r="E61" s="160"/>
      <c r="F61" s="165"/>
      <c r="G61" s="160"/>
      <c r="H61" s="165"/>
      <c r="I61" s="160"/>
      <c r="J61" s="165"/>
      <c r="K61" s="413"/>
      <c r="L61" s="159"/>
      <c r="M61" s="160"/>
      <c r="N61" s="165"/>
      <c r="O61" s="166"/>
      <c r="P61" s="165"/>
      <c r="Q61" s="166"/>
      <c r="R61" s="165"/>
      <c r="S61" s="331">
        <f t="shared" si="5"/>
        <v>0</v>
      </c>
      <c r="T61" s="332">
        <f t="shared" si="6"/>
        <v>0</v>
      </c>
      <c r="V61"/>
      <c r="W61"/>
      <c r="X61"/>
      <c r="Y61"/>
    </row>
    <row r="62" spans="1:25" ht="12.75" customHeight="1">
      <c r="A62" s="136" t="str">
        <f>'t1'!A61</f>
        <v>POSIZIONE ECONOMICA A3</v>
      </c>
      <c r="B62" s="157" t="str">
        <f>'t1'!B61</f>
        <v>027000</v>
      </c>
      <c r="C62" s="160"/>
      <c r="D62" s="165"/>
      <c r="E62" s="160"/>
      <c r="F62" s="165"/>
      <c r="G62" s="160"/>
      <c r="H62" s="165"/>
      <c r="I62" s="160"/>
      <c r="J62" s="165"/>
      <c r="K62" s="413"/>
      <c r="L62" s="159"/>
      <c r="M62" s="160"/>
      <c r="N62" s="165"/>
      <c r="O62" s="166"/>
      <c r="P62" s="165"/>
      <c r="Q62" s="166"/>
      <c r="R62" s="165"/>
      <c r="S62" s="331">
        <f t="shared" si="5"/>
        <v>0</v>
      </c>
      <c r="T62" s="332">
        <f t="shared" si="6"/>
        <v>0</v>
      </c>
      <c r="V62"/>
      <c r="W62"/>
      <c r="X62"/>
      <c r="Y62"/>
    </row>
    <row r="63" spans="1:25" ht="12.75" customHeight="1">
      <c r="A63" s="136" t="str">
        <f>'t1'!A62</f>
        <v>POSIZIONE ECONOMICA A2</v>
      </c>
      <c r="B63" s="157" t="str">
        <f>'t1'!B62</f>
        <v>025000</v>
      </c>
      <c r="C63" s="160"/>
      <c r="D63" s="165"/>
      <c r="E63" s="160"/>
      <c r="F63" s="165"/>
      <c r="G63" s="160"/>
      <c r="H63" s="165"/>
      <c r="I63" s="160"/>
      <c r="J63" s="165"/>
      <c r="K63" s="413"/>
      <c r="L63" s="159"/>
      <c r="M63" s="160"/>
      <c r="N63" s="165"/>
      <c r="O63" s="166"/>
      <c r="P63" s="165"/>
      <c r="Q63" s="166"/>
      <c r="R63" s="165"/>
      <c r="S63" s="331">
        <f t="shared" si="5"/>
        <v>0</v>
      </c>
      <c r="T63" s="332">
        <f t="shared" si="6"/>
        <v>0</v>
      </c>
      <c r="V63"/>
      <c r="W63"/>
      <c r="X63"/>
      <c r="Y63"/>
    </row>
    <row r="64" spans="1:25" ht="12.75" customHeight="1">
      <c r="A64" s="136" t="str">
        <f>'t1'!A63</f>
        <v>POSIZIONE ECONOMICA A1</v>
      </c>
      <c r="B64" s="157" t="str">
        <f>'t1'!B63</f>
        <v>023000</v>
      </c>
      <c r="C64" s="160"/>
      <c r="D64" s="165"/>
      <c r="E64" s="160"/>
      <c r="F64" s="165"/>
      <c r="G64" s="160"/>
      <c r="H64" s="165"/>
      <c r="I64" s="160"/>
      <c r="J64" s="165"/>
      <c r="K64" s="413"/>
      <c r="L64" s="159"/>
      <c r="M64" s="160"/>
      <c r="N64" s="165"/>
      <c r="O64" s="166"/>
      <c r="P64" s="165"/>
      <c r="Q64" s="166"/>
      <c r="R64" s="165"/>
      <c r="S64" s="331">
        <f t="shared" si="5"/>
        <v>0</v>
      </c>
      <c r="T64" s="332">
        <f t="shared" si="6"/>
        <v>0</v>
      </c>
      <c r="V64"/>
      <c r="W64"/>
      <c r="X64"/>
      <c r="Y64"/>
    </row>
    <row r="65" spans="1:25" ht="12.75" customHeight="1">
      <c r="A65" s="136" t="str">
        <f>'t1'!A64</f>
        <v>CONTRATTISTI</v>
      </c>
      <c r="B65" s="157" t="str">
        <f>'t1'!B64</f>
        <v>000061</v>
      </c>
      <c r="C65" s="160"/>
      <c r="D65" s="165"/>
      <c r="E65" s="160"/>
      <c r="F65" s="165"/>
      <c r="G65" s="160"/>
      <c r="H65" s="165"/>
      <c r="I65" s="160"/>
      <c r="J65" s="165"/>
      <c r="K65" s="413"/>
      <c r="L65" s="159"/>
      <c r="M65" s="160"/>
      <c r="N65" s="165"/>
      <c r="O65" s="166"/>
      <c r="P65" s="165"/>
      <c r="Q65" s="166"/>
      <c r="R65" s="165"/>
      <c r="S65" s="331">
        <f t="shared" si="5"/>
        <v>0</v>
      </c>
      <c r="T65" s="332">
        <f t="shared" si="6"/>
        <v>0</v>
      </c>
      <c r="V65"/>
      <c r="W65"/>
      <c r="X65"/>
      <c r="Y65"/>
    </row>
    <row r="66" spans="1:25" ht="12.75" customHeight="1" thickBot="1">
      <c r="A66" s="136" t="str">
        <f>'t1'!A65</f>
        <v>COLLABORATORE A TEMPO DETERMINATO - ART. 2 D.P. REG. N. 8/20</v>
      </c>
      <c r="B66" s="157" t="str">
        <f>'t1'!B65</f>
        <v>000096</v>
      </c>
      <c r="C66" s="160"/>
      <c r="D66" s="165"/>
      <c r="E66" s="160"/>
      <c r="F66" s="165"/>
      <c r="G66" s="160"/>
      <c r="H66" s="165"/>
      <c r="I66" s="160"/>
      <c r="J66" s="165"/>
      <c r="K66" s="413"/>
      <c r="L66" s="159"/>
      <c r="M66" s="160"/>
      <c r="N66" s="165"/>
      <c r="O66" s="166"/>
      <c r="P66" s="165"/>
      <c r="Q66" s="166"/>
      <c r="R66" s="165"/>
      <c r="S66" s="331">
        <f>SUM(C66,E66,G66,I66,K66,M66,O66,Q66)</f>
        <v>0</v>
      </c>
      <c r="T66" s="332">
        <f>SUM(D66,F66,H66,J66,L66,N66,P66,R66)</f>
        <v>0</v>
      </c>
      <c r="U66" s="92">
        <f>'t1'!M65</f>
        <v>0</v>
      </c>
      <c r="V66"/>
      <c r="W66"/>
      <c r="X66"/>
      <c r="Y66"/>
    </row>
    <row r="67" spans="1:25" ht="13.5" customHeight="1" thickBot="1" thickTop="1">
      <c r="A67" s="228" t="s">
        <v>42</v>
      </c>
      <c r="B67" s="100"/>
      <c r="C67" s="333">
        <f aca="true" t="shared" si="7" ref="C67:T67">SUM(C7:C66)</f>
        <v>0</v>
      </c>
      <c r="D67" s="334">
        <f t="shared" si="7"/>
        <v>1</v>
      </c>
      <c r="E67" s="333">
        <f t="shared" si="7"/>
        <v>1</v>
      </c>
      <c r="F67" s="334">
        <f t="shared" si="7"/>
        <v>1</v>
      </c>
      <c r="G67" s="333">
        <f t="shared" si="7"/>
        <v>0</v>
      </c>
      <c r="H67" s="334">
        <f t="shared" si="7"/>
        <v>0</v>
      </c>
      <c r="I67" s="333">
        <f t="shared" si="7"/>
        <v>0</v>
      </c>
      <c r="J67" s="334">
        <f t="shared" si="7"/>
        <v>0</v>
      </c>
      <c r="K67" s="333">
        <f t="shared" si="7"/>
        <v>0</v>
      </c>
      <c r="L67" s="412">
        <f t="shared" si="7"/>
        <v>0</v>
      </c>
      <c r="M67" s="333">
        <f t="shared" si="7"/>
        <v>0</v>
      </c>
      <c r="N67" s="334">
        <f t="shared" si="7"/>
        <v>0</v>
      </c>
      <c r="O67" s="333">
        <f t="shared" si="7"/>
        <v>0</v>
      </c>
      <c r="P67" s="334">
        <f t="shared" si="7"/>
        <v>0</v>
      </c>
      <c r="Q67" s="333">
        <f t="shared" si="7"/>
        <v>0</v>
      </c>
      <c r="R67" s="334">
        <f t="shared" si="7"/>
        <v>1</v>
      </c>
      <c r="S67" s="333">
        <f t="shared" si="7"/>
        <v>1</v>
      </c>
      <c r="T67" s="425">
        <f t="shared" si="7"/>
        <v>3</v>
      </c>
      <c r="U67" s="92">
        <f>'t1'!M66</f>
        <v>0</v>
      </c>
      <c r="V67"/>
      <c r="W67"/>
      <c r="X67"/>
      <c r="Y67"/>
    </row>
    <row r="68" spans="1:21" ht="18.75" customHeight="1">
      <c r="A68" s="92" t="s">
        <v>69</v>
      </c>
      <c r="U68" s="92" t="e">
        <f>'t1'!#REF!</f>
        <v>#REF!</v>
      </c>
    </row>
    <row r="69" spans="1:21" ht="11.25">
      <c r="A69" s="26" t="str">
        <f>'t1'!$A$67</f>
        <v>(a) personale a tempo indeterminato al quale viene applicato un contratto di lavoro di tipo privatistico (es.:tipografico,chimico,edile,metalmeccanico,portierato, ecc.)</v>
      </c>
      <c r="B69" s="7"/>
      <c r="C69" s="5"/>
      <c r="D69" s="5"/>
      <c r="E69" s="5"/>
      <c r="F69" s="5"/>
      <c r="G69" s="5"/>
      <c r="H69" s="5"/>
      <c r="I69" s="5"/>
      <c r="J69" s="5"/>
      <c r="K69" s="5"/>
      <c r="L69" s="5"/>
      <c r="M69" s="5"/>
      <c r="N69" s="5"/>
      <c r="U69" s="92" t="e">
        <f>'t1'!#REF!</f>
        <v>#REF!</v>
      </c>
    </row>
    <row r="70" ht="11.25">
      <c r="A70" s="26"/>
    </row>
  </sheetData>
  <sheetProtection password="EA98" sheet="1" formatColumns="0" selectLockedCells="1"/>
  <mergeCells count="20">
    <mergeCell ref="N2:T2"/>
    <mergeCell ref="A1:R1"/>
    <mergeCell ref="G4:H4"/>
    <mergeCell ref="C5:D5"/>
    <mergeCell ref="E5:F5"/>
    <mergeCell ref="G5:H5"/>
    <mergeCell ref="I5:J5"/>
    <mergeCell ref="S4:T4"/>
    <mergeCell ref="K5:L5"/>
    <mergeCell ref="S5:T5"/>
    <mergeCell ref="K4:L4"/>
    <mergeCell ref="M5:N5"/>
    <mergeCell ref="Q5:R5"/>
    <mergeCell ref="C4:D4"/>
    <mergeCell ref="E4:F4"/>
    <mergeCell ref="I4:J4"/>
    <mergeCell ref="Q4:R4"/>
    <mergeCell ref="M4:N4"/>
    <mergeCell ref="O4:P4"/>
    <mergeCell ref="O5:P5"/>
  </mergeCells>
  <printOptions horizontalCentered="1" verticalCentered="1"/>
  <pageMargins left="0" right="0" top="0.17" bottom="0.17" header="0.19" footer="0.19"/>
  <pageSetup fitToHeight="1" fitToWidth="1" horizontalDpi="600" verticalDpi="600" orientation="landscape" paperSize="9" scale="71" r:id="rId2"/>
  <drawing r:id="rId1"/>
</worksheet>
</file>

<file path=xl/worksheets/sheet8.xml><?xml version="1.0" encoding="utf-8"?>
<worksheet xmlns="http://schemas.openxmlformats.org/spreadsheetml/2006/main" xmlns:r="http://schemas.openxmlformats.org/officeDocument/2006/relationships">
  <sheetPr codeName="Foglio13">
    <pageSetUpPr fitToPage="1"/>
  </sheetPr>
  <dimension ref="A1:W70"/>
  <sheetViews>
    <sheetView showGridLines="0" zoomScalePageLayoutView="0" workbookViewId="0" topLeftCell="A1">
      <pane xSplit="2" ySplit="6" topLeftCell="C7" activePane="bottomRight" state="frozen"/>
      <selection pane="topLeft" activeCell="D18" sqref="D18"/>
      <selection pane="topRight" activeCell="D18" sqref="D18"/>
      <selection pane="bottomLeft" activeCell="D18" sqref="D18"/>
      <selection pane="bottomRight" activeCell="C7" sqref="C7"/>
    </sheetView>
  </sheetViews>
  <sheetFormatPr defaultColWidth="10.66015625" defaultRowHeight="10.5"/>
  <cols>
    <col min="1" max="1" width="53" style="81" customWidth="1"/>
    <col min="2" max="2" width="10.66015625" style="91" customWidth="1"/>
    <col min="3" max="8" width="10.83203125" style="81" customWidth="1"/>
    <col min="9" max="12" width="11.16015625" style="81" customWidth="1"/>
    <col min="13" max="20" width="10.33203125" style="81" customWidth="1"/>
    <col min="21" max="22" width="10.83203125" style="81" customWidth="1"/>
    <col min="23" max="23" width="5.83203125" style="81" hidden="1" customWidth="1"/>
    <col min="24" max="16384" width="10.66015625" style="81" customWidth="1"/>
  </cols>
  <sheetData>
    <row r="1" spans="1:23" s="5" customFormat="1" ht="43.5" customHeight="1">
      <c r="A1" s="717" t="str">
        <f>'t1'!A1</f>
        <v>REGIONE SICILIA - anno 2019</v>
      </c>
      <c r="B1" s="717"/>
      <c r="C1" s="717"/>
      <c r="D1" s="717"/>
      <c r="E1" s="717"/>
      <c r="F1" s="717"/>
      <c r="G1" s="717"/>
      <c r="H1" s="717"/>
      <c r="I1" s="717"/>
      <c r="J1" s="717"/>
      <c r="K1" s="717"/>
      <c r="L1" s="717"/>
      <c r="M1" s="717"/>
      <c r="N1" s="717"/>
      <c r="O1" s="717"/>
      <c r="P1" s="717"/>
      <c r="Q1" s="260"/>
      <c r="R1" s="260"/>
      <c r="S1" s="260"/>
      <c r="T1" s="260"/>
      <c r="U1" s="3"/>
      <c r="V1" s="244"/>
      <c r="W1"/>
    </row>
    <row r="2" spans="1:22" ht="30" customHeight="1" thickBot="1">
      <c r="A2" s="77"/>
      <c r="B2" s="78"/>
      <c r="C2" s="79"/>
      <c r="D2" s="80"/>
      <c r="E2" s="80"/>
      <c r="F2" s="80"/>
      <c r="G2" s="79"/>
      <c r="H2" s="79"/>
      <c r="I2" s="79"/>
      <c r="J2" s="718"/>
      <c r="K2" s="718"/>
      <c r="L2" s="718"/>
      <c r="M2" s="718"/>
      <c r="N2" s="718"/>
      <c r="O2" s="718"/>
      <c r="P2" s="718"/>
      <c r="Q2" s="718"/>
      <c r="R2" s="718"/>
      <c r="S2" s="718"/>
      <c r="T2" s="718"/>
      <c r="U2" s="718"/>
      <c r="V2" s="718"/>
    </row>
    <row r="3" spans="1:22" ht="15" customHeight="1" thickBot="1">
      <c r="A3" s="82"/>
      <c r="B3" s="83"/>
      <c r="C3" s="84" t="s">
        <v>105</v>
      </c>
      <c r="D3" s="85"/>
      <c r="E3" s="85"/>
      <c r="F3" s="85"/>
      <c r="G3" s="85"/>
      <c r="H3" s="85"/>
      <c r="I3" s="85"/>
      <c r="J3" s="85"/>
      <c r="K3" s="85"/>
      <c r="L3" s="85"/>
      <c r="M3" s="85"/>
      <c r="N3" s="85"/>
      <c r="O3" s="85"/>
      <c r="P3" s="85"/>
      <c r="Q3" s="85"/>
      <c r="R3" s="85"/>
      <c r="S3" s="85"/>
      <c r="T3" s="85"/>
      <c r="U3" s="85"/>
      <c r="V3" s="86"/>
    </row>
    <row r="4" spans="1:22" ht="37.5" customHeight="1" thickTop="1">
      <c r="A4" s="215" t="s">
        <v>85</v>
      </c>
      <c r="B4" s="87" t="s">
        <v>39</v>
      </c>
      <c r="C4" s="742" t="s">
        <v>216</v>
      </c>
      <c r="D4" s="720"/>
      <c r="E4" s="742" t="s">
        <v>67</v>
      </c>
      <c r="F4" s="720"/>
      <c r="G4" s="742" t="s">
        <v>331</v>
      </c>
      <c r="H4" s="743"/>
      <c r="I4" s="744" t="s">
        <v>187</v>
      </c>
      <c r="J4" s="746"/>
      <c r="K4" s="742" t="s">
        <v>188</v>
      </c>
      <c r="L4" s="743"/>
      <c r="M4" s="742" t="s">
        <v>190</v>
      </c>
      <c r="N4" s="743"/>
      <c r="O4" s="744" t="s">
        <v>191</v>
      </c>
      <c r="P4" s="745"/>
      <c r="Q4" s="742" t="s">
        <v>415</v>
      </c>
      <c r="R4" s="743"/>
      <c r="S4" s="744" t="s">
        <v>412</v>
      </c>
      <c r="T4" s="745"/>
      <c r="U4" s="736" t="s">
        <v>42</v>
      </c>
      <c r="V4" s="737"/>
    </row>
    <row r="5" spans="1:22" ht="11.25">
      <c r="A5" s="490"/>
      <c r="B5" s="87"/>
      <c r="C5" s="740" t="s">
        <v>223</v>
      </c>
      <c r="D5" s="741"/>
      <c r="E5" s="740" t="s">
        <v>224</v>
      </c>
      <c r="F5" s="741"/>
      <c r="G5" s="740" t="s">
        <v>225</v>
      </c>
      <c r="H5" s="741"/>
      <c r="I5" s="740" t="s">
        <v>226</v>
      </c>
      <c r="J5" s="741"/>
      <c r="K5" s="740" t="s">
        <v>227</v>
      </c>
      <c r="L5" s="741"/>
      <c r="M5" s="740" t="s">
        <v>228</v>
      </c>
      <c r="N5" s="741"/>
      <c r="O5" s="740" t="s">
        <v>229</v>
      </c>
      <c r="P5" s="741"/>
      <c r="Q5" s="740" t="s">
        <v>326</v>
      </c>
      <c r="R5" s="741"/>
      <c r="S5" s="740" t="s">
        <v>413</v>
      </c>
      <c r="T5" s="741"/>
      <c r="U5" s="738"/>
      <c r="V5" s="739"/>
    </row>
    <row r="6" spans="1:22" ht="12" thickBot="1">
      <c r="A6" s="585" t="s">
        <v>364</v>
      </c>
      <c r="B6" s="88"/>
      <c r="C6" s="494" t="s">
        <v>40</v>
      </c>
      <c r="D6" s="495" t="s">
        <v>41</v>
      </c>
      <c r="E6" s="494" t="s">
        <v>40</v>
      </c>
      <c r="F6" s="495" t="s">
        <v>41</v>
      </c>
      <c r="G6" s="494" t="s">
        <v>40</v>
      </c>
      <c r="H6" s="495" t="s">
        <v>41</v>
      </c>
      <c r="I6" s="494" t="s">
        <v>40</v>
      </c>
      <c r="J6" s="495" t="s">
        <v>41</v>
      </c>
      <c r="K6" s="494" t="s">
        <v>40</v>
      </c>
      <c r="L6" s="495" t="s">
        <v>41</v>
      </c>
      <c r="M6" s="494" t="s">
        <v>40</v>
      </c>
      <c r="N6" s="495" t="s">
        <v>41</v>
      </c>
      <c r="O6" s="494" t="s">
        <v>40</v>
      </c>
      <c r="P6" s="495" t="s">
        <v>41</v>
      </c>
      <c r="Q6" s="494" t="s">
        <v>40</v>
      </c>
      <c r="R6" s="495" t="s">
        <v>41</v>
      </c>
      <c r="S6" s="494" t="s">
        <v>40</v>
      </c>
      <c r="T6" s="495" t="s">
        <v>41</v>
      </c>
      <c r="U6" s="494" t="s">
        <v>40</v>
      </c>
      <c r="V6" s="496" t="s">
        <v>41</v>
      </c>
    </row>
    <row r="7" spans="1:23" ht="12" customHeight="1" thickTop="1">
      <c r="A7" s="25" t="str">
        <f>'t1'!A6</f>
        <v>SEGRETARIO GENERALE CCIAA</v>
      </c>
      <c r="B7" s="164" t="str">
        <f>'t1'!B6</f>
        <v>0D0104</v>
      </c>
      <c r="C7" s="529"/>
      <c r="D7" s="530"/>
      <c r="E7" s="529"/>
      <c r="F7" s="531"/>
      <c r="G7" s="529"/>
      <c r="H7" s="531"/>
      <c r="I7" s="529"/>
      <c r="J7" s="530"/>
      <c r="K7" s="531"/>
      <c r="L7" s="530"/>
      <c r="M7" s="531"/>
      <c r="N7" s="530"/>
      <c r="O7" s="532"/>
      <c r="P7" s="533"/>
      <c r="Q7" s="559"/>
      <c r="R7" s="560"/>
      <c r="S7" s="561"/>
      <c r="T7" s="560"/>
      <c r="U7" s="335">
        <f>SUM(C7,E7,G7,I7,K7,M7,O7,Q7,S7)</f>
        <v>0</v>
      </c>
      <c r="V7" s="336">
        <f>SUM(D7,F7,H7,J7,L7,N7,P7,R7,T7)</f>
        <v>0</v>
      </c>
      <c r="W7" s="81">
        <f>'t1'!M6</f>
        <v>1</v>
      </c>
    </row>
    <row r="8" spans="1:23" ht="12" customHeight="1">
      <c r="A8" s="136" t="str">
        <f>'t1'!A7</f>
        <v>DIRETTORE  GENERALE</v>
      </c>
      <c r="B8" s="157" t="str">
        <f>'t1'!B7</f>
        <v>0D0097</v>
      </c>
      <c r="C8" s="534"/>
      <c r="D8" s="535"/>
      <c r="E8" s="534"/>
      <c r="F8" s="536"/>
      <c r="G8" s="534"/>
      <c r="H8" s="536"/>
      <c r="I8" s="534"/>
      <c r="J8" s="535"/>
      <c r="K8" s="536"/>
      <c r="L8" s="535"/>
      <c r="M8" s="536"/>
      <c r="N8" s="535"/>
      <c r="O8" s="537"/>
      <c r="P8" s="538"/>
      <c r="Q8" s="562"/>
      <c r="R8" s="563"/>
      <c r="S8" s="564"/>
      <c r="T8" s="563"/>
      <c r="U8" s="335">
        <f aca="true" t="shared" si="0" ref="U8:U66">SUM(C8,E8,G8,I8,K8,M8,O8,Q8,S8)</f>
        <v>0</v>
      </c>
      <c r="V8" s="336">
        <f aca="true" t="shared" si="1" ref="V8:V66">SUM(D8,F8,H8,J8,L8,N8,P8,R8,T8)</f>
        <v>0</v>
      </c>
      <c r="W8" s="81">
        <f>'t1'!M7</f>
        <v>0</v>
      </c>
    </row>
    <row r="9" spans="1:23" ht="12" customHeight="1">
      <c r="A9" s="136" t="str">
        <f>'t1'!A8</f>
        <v>DIRIGENTE FUORI D.O.</v>
      </c>
      <c r="B9" s="157" t="str">
        <f>'t1'!B8</f>
        <v>0D0098</v>
      </c>
      <c r="C9" s="534"/>
      <c r="D9" s="535"/>
      <c r="E9" s="534"/>
      <c r="F9" s="536"/>
      <c r="G9" s="534"/>
      <c r="H9" s="536"/>
      <c r="I9" s="534"/>
      <c r="J9" s="535"/>
      <c r="K9" s="536"/>
      <c r="L9" s="535"/>
      <c r="M9" s="536"/>
      <c r="N9" s="535"/>
      <c r="O9" s="537"/>
      <c r="P9" s="538"/>
      <c r="Q9" s="562"/>
      <c r="R9" s="563"/>
      <c r="S9" s="564"/>
      <c r="T9" s="563"/>
      <c r="U9" s="335">
        <f t="shared" si="0"/>
        <v>0</v>
      </c>
      <c r="V9" s="336">
        <f t="shared" si="1"/>
        <v>0</v>
      </c>
      <c r="W9" s="81">
        <f>'t1'!M8</f>
        <v>0</v>
      </c>
    </row>
    <row r="10" spans="1:23" ht="12" customHeight="1">
      <c r="A10" s="136" t="str">
        <f>'t1'!A9</f>
        <v>ALTRE SPECIALIZZ. FUORI D.O.</v>
      </c>
      <c r="B10" s="157" t="str">
        <f>'t1'!B9</f>
        <v>0D0095</v>
      </c>
      <c r="C10" s="534"/>
      <c r="D10" s="535"/>
      <c r="E10" s="534"/>
      <c r="F10" s="536"/>
      <c r="G10" s="534"/>
      <c r="H10" s="536"/>
      <c r="I10" s="534"/>
      <c r="J10" s="535"/>
      <c r="K10" s="536"/>
      <c r="L10" s="535"/>
      <c r="M10" s="536"/>
      <c r="N10" s="535"/>
      <c r="O10" s="537"/>
      <c r="P10" s="538"/>
      <c r="Q10" s="562"/>
      <c r="R10" s="563"/>
      <c r="S10" s="564"/>
      <c r="T10" s="563"/>
      <c r="U10" s="335">
        <f t="shared" si="0"/>
        <v>0</v>
      </c>
      <c r="V10" s="336">
        <f t="shared" si="1"/>
        <v>0</v>
      </c>
      <c r="W10" s="81">
        <f>'t1'!M9</f>
        <v>0</v>
      </c>
    </row>
    <row r="11" spans="1:23" ht="12" customHeight="1">
      <c r="A11" s="136" t="str">
        <f>'t1'!A10</f>
        <v>QUALIFICA DIRIGENZIALE ATEMPO INDETERMINATO 1^ FASCIA</v>
      </c>
      <c r="B11" s="157" t="str">
        <f>'t1'!B10</f>
        <v>0D0077</v>
      </c>
      <c r="C11" s="534"/>
      <c r="D11" s="535"/>
      <c r="E11" s="534"/>
      <c r="F11" s="536"/>
      <c r="G11" s="534"/>
      <c r="H11" s="536"/>
      <c r="I11" s="534"/>
      <c r="J11" s="535"/>
      <c r="K11" s="536"/>
      <c r="L11" s="535"/>
      <c r="M11" s="536"/>
      <c r="N11" s="535"/>
      <c r="O11" s="537"/>
      <c r="P11" s="538"/>
      <c r="Q11" s="562"/>
      <c r="R11" s="563"/>
      <c r="S11" s="564"/>
      <c r="T11" s="563"/>
      <c r="U11" s="335">
        <f t="shared" si="0"/>
        <v>0</v>
      </c>
      <c r="V11" s="336">
        <f t="shared" si="1"/>
        <v>0</v>
      </c>
      <c r="W11" s="81">
        <f>'t1'!M10</f>
        <v>0</v>
      </c>
    </row>
    <row r="12" spans="1:23" ht="12" customHeight="1">
      <c r="A12" s="136" t="str">
        <f>'t1'!A11</f>
        <v>QUALIFICA DIRIGENZIALE A TEMPO INDETERMINATO 2^ FASCIA</v>
      </c>
      <c r="B12" s="157" t="str">
        <f>'t1'!B11</f>
        <v>0D0079</v>
      </c>
      <c r="C12" s="534"/>
      <c r="D12" s="535"/>
      <c r="E12" s="534"/>
      <c r="F12" s="536"/>
      <c r="G12" s="534"/>
      <c r="H12" s="536"/>
      <c r="I12" s="534"/>
      <c r="J12" s="535"/>
      <c r="K12" s="536"/>
      <c r="L12" s="535"/>
      <c r="M12" s="536"/>
      <c r="N12" s="535"/>
      <c r="O12" s="537"/>
      <c r="P12" s="538"/>
      <c r="Q12" s="562"/>
      <c r="R12" s="563"/>
      <c r="S12" s="564"/>
      <c r="T12" s="563"/>
      <c r="U12" s="335">
        <f t="shared" si="0"/>
        <v>0</v>
      </c>
      <c r="V12" s="336">
        <f t="shared" si="1"/>
        <v>0</v>
      </c>
      <c r="W12" s="81">
        <f>'t1'!M11</f>
        <v>0</v>
      </c>
    </row>
    <row r="13" spans="1:23" ht="12" customHeight="1">
      <c r="A13" s="136" t="str">
        <f>'t1'!A12</f>
        <v>QUALIFICA DIRIGENZIALE A TEMPO INDETERMINATO 3^ FASCIA</v>
      </c>
      <c r="B13" s="157" t="str">
        <f>'t1'!B12</f>
        <v>0D0918</v>
      </c>
      <c r="C13" s="534"/>
      <c r="D13" s="535"/>
      <c r="E13" s="534"/>
      <c r="F13" s="536"/>
      <c r="G13" s="534"/>
      <c r="H13" s="536"/>
      <c r="I13" s="534"/>
      <c r="J13" s="535"/>
      <c r="K13" s="536"/>
      <c r="L13" s="535"/>
      <c r="M13" s="536"/>
      <c r="N13" s="535"/>
      <c r="O13" s="537"/>
      <c r="P13" s="538"/>
      <c r="Q13" s="562"/>
      <c r="R13" s="563"/>
      <c r="S13" s="564"/>
      <c r="T13" s="563"/>
      <c r="U13" s="335">
        <f t="shared" si="0"/>
        <v>0</v>
      </c>
      <c r="V13" s="336">
        <f t="shared" si="1"/>
        <v>0</v>
      </c>
      <c r="W13" s="81">
        <f>'t1'!M12</f>
        <v>0</v>
      </c>
    </row>
    <row r="14" spans="1:23" ht="12" customHeight="1">
      <c r="A14" s="136" t="str">
        <f>'t1'!A13</f>
        <v>QUALIFICA DIRIGENZIALE TEMPO DETER.</v>
      </c>
      <c r="B14" s="157" t="str">
        <f>'t1'!B13</f>
        <v>0D0099</v>
      </c>
      <c r="C14" s="534"/>
      <c r="D14" s="535"/>
      <c r="E14" s="534"/>
      <c r="F14" s="536"/>
      <c r="G14" s="534"/>
      <c r="H14" s="536"/>
      <c r="I14" s="534"/>
      <c r="J14" s="535"/>
      <c r="K14" s="536"/>
      <c r="L14" s="535"/>
      <c r="M14" s="536"/>
      <c r="N14" s="535"/>
      <c r="O14" s="537"/>
      <c r="P14" s="538"/>
      <c r="Q14" s="562"/>
      <c r="R14" s="563"/>
      <c r="S14" s="564"/>
      <c r="T14" s="563"/>
      <c r="U14" s="335">
        <f t="shared" si="0"/>
        <v>0</v>
      </c>
      <c r="V14" s="336">
        <f t="shared" si="1"/>
        <v>0</v>
      </c>
      <c r="W14" s="81">
        <f>'t1'!M13</f>
        <v>0</v>
      </c>
    </row>
    <row r="15" spans="1:23" ht="12" customHeight="1">
      <c r="A15" s="136" t="str">
        <f>'t1'!A14</f>
        <v>POSIZIONE ECONOMICA D7</v>
      </c>
      <c r="B15" s="157" t="str">
        <f>'t1'!B14</f>
        <v>0D7000</v>
      </c>
      <c r="C15" s="534"/>
      <c r="D15" s="535"/>
      <c r="E15" s="534"/>
      <c r="F15" s="536"/>
      <c r="G15" s="534"/>
      <c r="H15" s="536"/>
      <c r="I15" s="534"/>
      <c r="J15" s="535"/>
      <c r="K15" s="536"/>
      <c r="L15" s="535"/>
      <c r="M15" s="536"/>
      <c r="N15" s="535"/>
      <c r="O15" s="537"/>
      <c r="P15" s="538"/>
      <c r="Q15" s="562"/>
      <c r="R15" s="563"/>
      <c r="S15" s="564"/>
      <c r="T15" s="563"/>
      <c r="U15" s="335">
        <f t="shared" si="0"/>
        <v>0</v>
      </c>
      <c r="V15" s="336">
        <f t="shared" si="1"/>
        <v>0</v>
      </c>
      <c r="W15" s="81">
        <f>'t1'!M15</f>
        <v>3</v>
      </c>
    </row>
    <row r="16" spans="1:23" ht="12" customHeight="1">
      <c r="A16" s="136" t="str">
        <f>'t1'!A15</f>
        <v>POSIZIONE ECONOMICA D6</v>
      </c>
      <c r="B16" s="157" t="str">
        <f>'t1'!B15</f>
        <v>0D6000</v>
      </c>
      <c r="C16" s="534"/>
      <c r="D16" s="535"/>
      <c r="E16" s="534"/>
      <c r="F16" s="536"/>
      <c r="G16" s="534"/>
      <c r="H16" s="536"/>
      <c r="I16" s="534"/>
      <c r="J16" s="535"/>
      <c r="K16" s="536"/>
      <c r="L16" s="535"/>
      <c r="M16" s="536"/>
      <c r="N16" s="535"/>
      <c r="O16" s="537"/>
      <c r="P16" s="538"/>
      <c r="Q16" s="562"/>
      <c r="R16" s="563"/>
      <c r="S16" s="564"/>
      <c r="T16" s="563"/>
      <c r="U16" s="335">
        <f t="shared" si="0"/>
        <v>0</v>
      </c>
      <c r="V16" s="336">
        <f t="shared" si="1"/>
        <v>0</v>
      </c>
      <c r="W16" s="81">
        <f>'t1'!M16</f>
        <v>0</v>
      </c>
    </row>
    <row r="17" spans="1:23" ht="12" customHeight="1">
      <c r="A17" s="136" t="str">
        <f>'t1'!A16</f>
        <v>POSIZIONE ECONOMICA D5</v>
      </c>
      <c r="B17" s="157" t="str">
        <f>'t1'!B16</f>
        <v>052000</v>
      </c>
      <c r="C17" s="534"/>
      <c r="D17" s="535"/>
      <c r="E17" s="534"/>
      <c r="F17" s="536"/>
      <c r="G17" s="534"/>
      <c r="H17" s="536"/>
      <c r="I17" s="534"/>
      <c r="J17" s="535"/>
      <c r="K17" s="536"/>
      <c r="L17" s="535"/>
      <c r="M17" s="536"/>
      <c r="N17" s="535"/>
      <c r="O17" s="537"/>
      <c r="P17" s="538"/>
      <c r="Q17" s="562"/>
      <c r="R17" s="563"/>
      <c r="S17" s="564"/>
      <c r="T17" s="563"/>
      <c r="U17" s="335">
        <f t="shared" si="0"/>
        <v>0</v>
      </c>
      <c r="V17" s="336">
        <f t="shared" si="1"/>
        <v>0</v>
      </c>
      <c r="W17" s="81">
        <f>'t1'!M17</f>
        <v>1</v>
      </c>
    </row>
    <row r="18" spans="1:23" ht="12" customHeight="1">
      <c r="A18" s="136" t="str">
        <f>'t1'!A17</f>
        <v>POSIZIONE ECONOMICA D4</v>
      </c>
      <c r="B18" s="157" t="str">
        <f>'t1'!B17</f>
        <v>051000</v>
      </c>
      <c r="C18" s="539"/>
      <c r="D18" s="535"/>
      <c r="E18" s="534"/>
      <c r="F18" s="536"/>
      <c r="G18" s="534"/>
      <c r="H18" s="536"/>
      <c r="I18" s="534"/>
      <c r="J18" s="535"/>
      <c r="K18" s="536"/>
      <c r="L18" s="535"/>
      <c r="M18" s="536"/>
      <c r="N18" s="535"/>
      <c r="O18" s="537"/>
      <c r="P18" s="538"/>
      <c r="Q18" s="562"/>
      <c r="R18" s="563"/>
      <c r="S18" s="564"/>
      <c r="T18" s="563"/>
      <c r="U18" s="335">
        <f t="shared" si="0"/>
        <v>0</v>
      </c>
      <c r="V18" s="336">
        <f t="shared" si="1"/>
        <v>0</v>
      </c>
      <c r="W18" s="81">
        <f>'t1'!M18</f>
        <v>0</v>
      </c>
    </row>
    <row r="19" spans="1:23" ht="12" customHeight="1">
      <c r="A19" s="136" t="str">
        <f>'t1'!A18</f>
        <v>POSIZIONE ECONOMICA D3</v>
      </c>
      <c r="B19" s="157" t="str">
        <f>'t1'!B18</f>
        <v>050000</v>
      </c>
      <c r="C19" s="539"/>
      <c r="D19" s="540"/>
      <c r="E19" s="541"/>
      <c r="F19" s="542"/>
      <c r="G19" s="541"/>
      <c r="H19" s="542"/>
      <c r="I19" s="539"/>
      <c r="J19" s="540"/>
      <c r="K19" s="542"/>
      <c r="L19" s="540"/>
      <c r="M19" s="542"/>
      <c r="N19" s="540"/>
      <c r="O19" s="543"/>
      <c r="P19" s="542"/>
      <c r="Q19" s="565"/>
      <c r="R19" s="566"/>
      <c r="S19" s="564"/>
      <c r="T19" s="563"/>
      <c r="U19" s="335">
        <f t="shared" si="0"/>
        <v>0</v>
      </c>
      <c r="V19" s="336">
        <f t="shared" si="1"/>
        <v>0</v>
      </c>
      <c r="W19" s="81">
        <f>'t1'!M19</f>
        <v>0</v>
      </c>
    </row>
    <row r="20" spans="1:23" ht="12" customHeight="1">
      <c r="A20" s="136" t="str">
        <f>'t1'!A19</f>
        <v>POSIZIONE ECONOMICA D2</v>
      </c>
      <c r="B20" s="157" t="str">
        <f>'t1'!B19</f>
        <v>049000</v>
      </c>
      <c r="C20" s="539"/>
      <c r="D20" s="540"/>
      <c r="E20" s="541"/>
      <c r="F20" s="542"/>
      <c r="G20" s="541"/>
      <c r="H20" s="542"/>
      <c r="I20" s="539"/>
      <c r="J20" s="540"/>
      <c r="K20" s="542"/>
      <c r="L20" s="540"/>
      <c r="M20" s="542"/>
      <c r="N20" s="540"/>
      <c r="O20" s="543"/>
      <c r="P20" s="542"/>
      <c r="Q20" s="565"/>
      <c r="R20" s="566"/>
      <c r="S20" s="564"/>
      <c r="T20" s="563"/>
      <c r="U20" s="335">
        <f t="shared" si="0"/>
        <v>0</v>
      </c>
      <c r="V20" s="336">
        <f t="shared" si="1"/>
        <v>0</v>
      </c>
      <c r="W20" s="81">
        <f>'t1'!M20</f>
        <v>0</v>
      </c>
    </row>
    <row r="21" spans="1:23" ht="12" customHeight="1">
      <c r="A21" s="136" t="str">
        <f>'t1'!A20</f>
        <v>POSIZIONE ECONOMICA D1</v>
      </c>
      <c r="B21" s="157" t="str">
        <f>'t1'!B20</f>
        <v>048000</v>
      </c>
      <c r="C21" s="539"/>
      <c r="D21" s="540"/>
      <c r="E21" s="541"/>
      <c r="F21" s="542"/>
      <c r="G21" s="541"/>
      <c r="H21" s="542"/>
      <c r="I21" s="539"/>
      <c r="J21" s="540"/>
      <c r="K21" s="542"/>
      <c r="L21" s="540"/>
      <c r="M21" s="542"/>
      <c r="N21" s="540"/>
      <c r="O21" s="543"/>
      <c r="P21" s="542"/>
      <c r="Q21" s="565"/>
      <c r="R21" s="566"/>
      <c r="S21" s="564"/>
      <c r="T21" s="563"/>
      <c r="U21" s="335">
        <f t="shared" si="0"/>
        <v>0</v>
      </c>
      <c r="V21" s="336">
        <f t="shared" si="1"/>
        <v>0</v>
      </c>
      <c r="W21" s="81">
        <f>'t1'!M22</f>
        <v>0</v>
      </c>
    </row>
    <row r="22" spans="1:23" ht="12" customHeight="1">
      <c r="A22" s="136" t="str">
        <f>'t1'!A21</f>
        <v>POSIZIONE ECONOMICA D7 CORPO FORESTALE</v>
      </c>
      <c r="B22" s="157" t="str">
        <f>'t1'!B21</f>
        <v>0D7CF0</v>
      </c>
      <c r="C22" s="539"/>
      <c r="D22" s="540"/>
      <c r="E22" s="541"/>
      <c r="F22" s="542"/>
      <c r="G22" s="541"/>
      <c r="H22" s="542"/>
      <c r="I22" s="539"/>
      <c r="J22" s="540"/>
      <c r="K22" s="542"/>
      <c r="L22" s="540"/>
      <c r="M22" s="542"/>
      <c r="N22" s="540"/>
      <c r="O22" s="543"/>
      <c r="P22" s="542"/>
      <c r="Q22" s="565"/>
      <c r="R22" s="566"/>
      <c r="S22" s="564"/>
      <c r="T22" s="563"/>
      <c r="U22" s="335">
        <f t="shared" si="0"/>
        <v>0</v>
      </c>
      <c r="V22" s="336">
        <f t="shared" si="1"/>
        <v>0</v>
      </c>
      <c r="W22" s="81">
        <f>'t1'!M23</f>
        <v>0</v>
      </c>
    </row>
    <row r="23" spans="1:23" ht="12" customHeight="1">
      <c r="A23" s="136" t="str">
        <f>'t1'!A22</f>
        <v>POSIZIONE ECONOMICA D6 CORPO FORESTALE</v>
      </c>
      <c r="B23" s="157" t="str">
        <f>'t1'!B22</f>
        <v>0D6CF0</v>
      </c>
      <c r="C23" s="539"/>
      <c r="D23" s="540"/>
      <c r="E23" s="541"/>
      <c r="F23" s="542"/>
      <c r="G23" s="541"/>
      <c r="H23" s="542"/>
      <c r="I23" s="539"/>
      <c r="J23" s="540"/>
      <c r="K23" s="542"/>
      <c r="L23" s="540"/>
      <c r="M23" s="542"/>
      <c r="N23" s="540"/>
      <c r="O23" s="543"/>
      <c r="P23" s="542"/>
      <c r="Q23" s="565"/>
      <c r="R23" s="566"/>
      <c r="S23" s="564"/>
      <c r="T23" s="563"/>
      <c r="U23" s="335">
        <f t="shared" si="0"/>
        <v>0</v>
      </c>
      <c r="V23" s="336">
        <f t="shared" si="1"/>
        <v>0</v>
      </c>
      <c r="W23" s="81">
        <f>'t1'!M24</f>
        <v>0</v>
      </c>
    </row>
    <row r="24" spans="1:23" ht="12" customHeight="1">
      <c r="A24" s="136" t="str">
        <f>'t1'!A23</f>
        <v>POSIZIONE ECONOMICA D5 CORPO FORESTALE</v>
      </c>
      <c r="B24" s="157" t="str">
        <f>'t1'!B23</f>
        <v>052CF0</v>
      </c>
      <c r="C24" s="539"/>
      <c r="D24" s="540"/>
      <c r="E24" s="541"/>
      <c r="F24" s="542"/>
      <c r="G24" s="541"/>
      <c r="H24" s="542"/>
      <c r="I24" s="539"/>
      <c r="J24" s="540"/>
      <c r="K24" s="542"/>
      <c r="L24" s="540"/>
      <c r="M24" s="542"/>
      <c r="N24" s="540"/>
      <c r="O24" s="543"/>
      <c r="P24" s="542"/>
      <c r="Q24" s="565"/>
      <c r="R24" s="566"/>
      <c r="S24" s="564"/>
      <c r="T24" s="563"/>
      <c r="U24" s="335">
        <f t="shared" si="0"/>
        <v>0</v>
      </c>
      <c r="V24" s="336">
        <f t="shared" si="1"/>
        <v>0</v>
      </c>
      <c r="W24" s="81">
        <f>'t1'!M25</f>
        <v>0</v>
      </c>
    </row>
    <row r="25" spans="1:23" ht="12" customHeight="1">
      <c r="A25" s="136" t="str">
        <f>'t1'!A24</f>
        <v>POSIZIONE ECONOMICA D4 CORPO FORESTALE</v>
      </c>
      <c r="B25" s="157" t="str">
        <f>'t1'!B24</f>
        <v>051CF0</v>
      </c>
      <c r="C25" s="539"/>
      <c r="D25" s="540"/>
      <c r="E25" s="541"/>
      <c r="F25" s="542"/>
      <c r="G25" s="541"/>
      <c r="H25" s="542"/>
      <c r="I25" s="539"/>
      <c r="J25" s="540"/>
      <c r="K25" s="542"/>
      <c r="L25" s="540"/>
      <c r="M25" s="542"/>
      <c r="N25" s="540"/>
      <c r="O25" s="543"/>
      <c r="P25" s="542"/>
      <c r="Q25" s="565"/>
      <c r="R25" s="566"/>
      <c r="S25" s="564"/>
      <c r="T25" s="563"/>
      <c r="U25" s="335">
        <f t="shared" si="0"/>
        <v>0</v>
      </c>
      <c r="V25" s="336">
        <f t="shared" si="1"/>
        <v>0</v>
      </c>
      <c r="W25" s="81">
        <f>'t1'!M26</f>
        <v>0</v>
      </c>
    </row>
    <row r="26" spans="1:23" ht="12" customHeight="1">
      <c r="A26" s="136" t="str">
        <f>'t1'!A25</f>
        <v>POSIZIONE ECONOMICA D3 CORPO FORESTALE</v>
      </c>
      <c r="B26" s="157" t="str">
        <f>'t1'!B25</f>
        <v>050CF0</v>
      </c>
      <c r="C26" s="539"/>
      <c r="D26" s="540"/>
      <c r="E26" s="541"/>
      <c r="F26" s="542"/>
      <c r="G26" s="541"/>
      <c r="H26" s="542"/>
      <c r="I26" s="539"/>
      <c r="J26" s="540"/>
      <c r="K26" s="542"/>
      <c r="L26" s="540"/>
      <c r="M26" s="542"/>
      <c r="N26" s="540"/>
      <c r="O26" s="543"/>
      <c r="P26" s="542"/>
      <c r="Q26" s="565"/>
      <c r="R26" s="566"/>
      <c r="S26" s="564"/>
      <c r="T26" s="563"/>
      <c r="U26" s="335">
        <f t="shared" si="0"/>
        <v>0</v>
      </c>
      <c r="V26" s="336">
        <f t="shared" si="1"/>
        <v>0</v>
      </c>
      <c r="W26" s="81">
        <f>'t1'!M27</f>
        <v>0</v>
      </c>
    </row>
    <row r="27" spans="1:23" ht="12" customHeight="1">
      <c r="A27" s="136" t="str">
        <f>'t1'!A26</f>
        <v>POSIZIONE ECONOMICA D2 CORPO FORESTALE</v>
      </c>
      <c r="B27" s="157" t="str">
        <f>'t1'!B26</f>
        <v>049CF0</v>
      </c>
      <c r="C27" s="539"/>
      <c r="D27" s="540"/>
      <c r="E27" s="541"/>
      <c r="F27" s="542"/>
      <c r="G27" s="541"/>
      <c r="H27" s="542"/>
      <c r="I27" s="539"/>
      <c r="J27" s="540"/>
      <c r="K27" s="542"/>
      <c r="L27" s="540"/>
      <c r="M27" s="542"/>
      <c r="N27" s="540"/>
      <c r="O27" s="543"/>
      <c r="P27" s="542"/>
      <c r="Q27" s="565"/>
      <c r="R27" s="566"/>
      <c r="S27" s="564"/>
      <c r="T27" s="563"/>
      <c r="U27" s="335">
        <f t="shared" si="0"/>
        <v>0</v>
      </c>
      <c r="V27" s="336">
        <f t="shared" si="1"/>
        <v>0</v>
      </c>
      <c r="W27" s="81">
        <f>'t1'!M29</f>
        <v>5</v>
      </c>
    </row>
    <row r="28" spans="1:23" ht="12" customHeight="1">
      <c r="A28" s="136" t="str">
        <f>'t1'!A27</f>
        <v>POSIZIONE ECONOMICA D1 CORPO FORESTALE</v>
      </c>
      <c r="B28" s="157" t="str">
        <f>'t1'!B27</f>
        <v>048CF0</v>
      </c>
      <c r="C28" s="539"/>
      <c r="D28" s="540"/>
      <c r="E28" s="541"/>
      <c r="F28" s="542"/>
      <c r="G28" s="541"/>
      <c r="H28" s="542"/>
      <c r="I28" s="539"/>
      <c r="J28" s="540"/>
      <c r="K28" s="542"/>
      <c r="L28" s="540"/>
      <c r="M28" s="542"/>
      <c r="N28" s="540"/>
      <c r="O28" s="543"/>
      <c r="P28" s="542"/>
      <c r="Q28" s="565"/>
      <c r="R28" s="566"/>
      <c r="S28" s="564"/>
      <c r="T28" s="563"/>
      <c r="U28" s="335">
        <f t="shared" si="0"/>
        <v>0</v>
      </c>
      <c r="V28" s="336">
        <f t="shared" si="1"/>
        <v>0</v>
      </c>
      <c r="W28" s="81">
        <f>'t1'!M30</f>
        <v>6</v>
      </c>
    </row>
    <row r="29" spans="1:23" ht="12" customHeight="1">
      <c r="A29" s="136" t="str">
        <f>'t1'!A28</f>
        <v>POSIZIONE ECONOMICA C9</v>
      </c>
      <c r="B29" s="157" t="str">
        <f>'t1'!B28</f>
        <v>0C9000</v>
      </c>
      <c r="C29" s="539"/>
      <c r="D29" s="540"/>
      <c r="E29" s="541"/>
      <c r="F29" s="542"/>
      <c r="G29" s="541"/>
      <c r="H29" s="542"/>
      <c r="I29" s="539"/>
      <c r="J29" s="540"/>
      <c r="K29" s="542"/>
      <c r="L29" s="540"/>
      <c r="M29" s="542"/>
      <c r="N29" s="540"/>
      <c r="O29" s="543"/>
      <c r="P29" s="542"/>
      <c r="Q29" s="565"/>
      <c r="R29" s="566"/>
      <c r="S29" s="564"/>
      <c r="T29" s="563"/>
      <c r="U29" s="335">
        <f t="shared" si="0"/>
        <v>0</v>
      </c>
      <c r="V29" s="336">
        <f t="shared" si="1"/>
        <v>0</v>
      </c>
      <c r="W29" s="81">
        <f>'t1'!M31</f>
        <v>2</v>
      </c>
    </row>
    <row r="30" spans="1:23" ht="12" customHeight="1">
      <c r="A30" s="136" t="str">
        <f>'t1'!A29</f>
        <v>POSIZIONE ECONOMICA C8</v>
      </c>
      <c r="B30" s="157" t="str">
        <f>'t1'!B29</f>
        <v>0C8000</v>
      </c>
      <c r="C30" s="539"/>
      <c r="D30" s="540"/>
      <c r="E30" s="541"/>
      <c r="F30" s="542"/>
      <c r="G30" s="541"/>
      <c r="H30" s="542"/>
      <c r="I30" s="539"/>
      <c r="J30" s="540"/>
      <c r="K30" s="542"/>
      <c r="L30" s="540"/>
      <c r="M30" s="542"/>
      <c r="N30" s="540"/>
      <c r="O30" s="543"/>
      <c r="P30" s="542"/>
      <c r="Q30" s="565"/>
      <c r="R30" s="566"/>
      <c r="S30" s="564"/>
      <c r="T30" s="563"/>
      <c r="U30" s="335">
        <f t="shared" si="0"/>
        <v>0</v>
      </c>
      <c r="V30" s="336">
        <f t="shared" si="1"/>
        <v>0</v>
      </c>
      <c r="W30" s="81">
        <f>'t1'!M32</f>
        <v>2</v>
      </c>
    </row>
    <row r="31" spans="1:23" ht="12" customHeight="1">
      <c r="A31" s="136" t="str">
        <f>'t1'!A30</f>
        <v>POSIZIONE ECONOMICA C7</v>
      </c>
      <c r="B31" s="157" t="str">
        <f>'t1'!B30</f>
        <v>0C7000</v>
      </c>
      <c r="C31" s="539"/>
      <c r="D31" s="540"/>
      <c r="E31" s="541"/>
      <c r="F31" s="542"/>
      <c r="G31" s="541"/>
      <c r="H31" s="542"/>
      <c r="I31" s="539"/>
      <c r="J31" s="540"/>
      <c r="K31" s="542"/>
      <c r="L31" s="540"/>
      <c r="M31" s="542"/>
      <c r="N31" s="540"/>
      <c r="O31" s="543"/>
      <c r="P31" s="542"/>
      <c r="Q31" s="565"/>
      <c r="R31" s="566"/>
      <c r="S31" s="564"/>
      <c r="T31" s="563"/>
      <c r="U31" s="335">
        <f t="shared" si="0"/>
        <v>0</v>
      </c>
      <c r="V31" s="336">
        <f t="shared" si="1"/>
        <v>0</v>
      </c>
      <c r="W31" s="81">
        <f>'t1'!M33</f>
        <v>2</v>
      </c>
    </row>
    <row r="32" spans="1:23" ht="12" customHeight="1">
      <c r="A32" s="136" t="str">
        <f>'t1'!A31</f>
        <v>POSIZIONE ECONOMICA C6</v>
      </c>
      <c r="B32" s="157" t="str">
        <f>'t1'!B31</f>
        <v>097000</v>
      </c>
      <c r="C32" s="539"/>
      <c r="D32" s="540"/>
      <c r="E32" s="541"/>
      <c r="F32" s="542"/>
      <c r="G32" s="541"/>
      <c r="H32" s="542"/>
      <c r="I32" s="539"/>
      <c r="J32" s="540"/>
      <c r="K32" s="542"/>
      <c r="L32" s="540"/>
      <c r="M32" s="542"/>
      <c r="N32" s="540"/>
      <c r="O32" s="543"/>
      <c r="P32" s="542"/>
      <c r="Q32" s="565"/>
      <c r="R32" s="566"/>
      <c r="S32" s="564"/>
      <c r="T32" s="563"/>
      <c r="U32" s="335">
        <f t="shared" si="0"/>
        <v>0</v>
      </c>
      <c r="V32" s="336">
        <f t="shared" si="1"/>
        <v>0</v>
      </c>
      <c r="W32" s="81">
        <f>'t1'!M34</f>
        <v>0</v>
      </c>
    </row>
    <row r="33" spans="1:23" ht="12" customHeight="1">
      <c r="A33" s="136" t="str">
        <f>'t1'!A32</f>
        <v>POSIZIONE ECONOMICA C5</v>
      </c>
      <c r="B33" s="157" t="str">
        <f>'t1'!B32</f>
        <v>046000</v>
      </c>
      <c r="C33" s="539"/>
      <c r="D33" s="540"/>
      <c r="E33" s="541"/>
      <c r="F33" s="542"/>
      <c r="G33" s="541"/>
      <c r="H33" s="542"/>
      <c r="I33" s="539"/>
      <c r="J33" s="540"/>
      <c r="K33" s="542"/>
      <c r="L33" s="540"/>
      <c r="M33" s="542"/>
      <c r="N33" s="540"/>
      <c r="O33" s="543"/>
      <c r="P33" s="542"/>
      <c r="Q33" s="565"/>
      <c r="R33" s="566"/>
      <c r="S33" s="564"/>
      <c r="T33" s="563"/>
      <c r="U33" s="335">
        <f t="shared" si="0"/>
        <v>0</v>
      </c>
      <c r="V33" s="336">
        <f t="shared" si="1"/>
        <v>0</v>
      </c>
      <c r="W33" s="81">
        <f>'t1'!M35</f>
        <v>0</v>
      </c>
    </row>
    <row r="34" spans="1:23" ht="12" customHeight="1">
      <c r="A34" s="136" t="str">
        <f>'t1'!A33</f>
        <v>POSIZIONE ECONOMICA C4</v>
      </c>
      <c r="B34" s="157" t="str">
        <f>'t1'!B33</f>
        <v>045000</v>
      </c>
      <c r="C34" s="539"/>
      <c r="D34" s="540"/>
      <c r="E34" s="541"/>
      <c r="F34" s="542"/>
      <c r="G34" s="541"/>
      <c r="H34" s="542"/>
      <c r="I34" s="539"/>
      <c r="J34" s="540"/>
      <c r="K34" s="542"/>
      <c r="L34" s="540"/>
      <c r="M34" s="542"/>
      <c r="N34" s="540"/>
      <c r="O34" s="543"/>
      <c r="P34" s="542"/>
      <c r="Q34" s="565"/>
      <c r="R34" s="566"/>
      <c r="S34" s="564"/>
      <c r="T34" s="563"/>
      <c r="U34" s="335">
        <f t="shared" si="0"/>
        <v>0</v>
      </c>
      <c r="V34" s="336">
        <f t="shared" si="1"/>
        <v>0</v>
      </c>
      <c r="W34" s="81">
        <f>'t1'!M36</f>
        <v>0</v>
      </c>
    </row>
    <row r="35" spans="1:23" ht="12" customHeight="1">
      <c r="A35" s="136" t="str">
        <f>'t1'!A34</f>
        <v>POSIZIONE ECONOMICA C3</v>
      </c>
      <c r="B35" s="157" t="str">
        <f>'t1'!B34</f>
        <v>043000</v>
      </c>
      <c r="C35" s="539"/>
      <c r="D35" s="540"/>
      <c r="E35" s="541"/>
      <c r="F35" s="542"/>
      <c r="G35" s="541"/>
      <c r="H35" s="542"/>
      <c r="I35" s="539"/>
      <c r="J35" s="540"/>
      <c r="K35" s="542"/>
      <c r="L35" s="540"/>
      <c r="M35" s="542"/>
      <c r="N35" s="540"/>
      <c r="O35" s="543"/>
      <c r="P35" s="542"/>
      <c r="Q35" s="565"/>
      <c r="R35" s="566"/>
      <c r="S35" s="564"/>
      <c r="T35" s="563"/>
      <c r="U35" s="335">
        <f t="shared" si="0"/>
        <v>0</v>
      </c>
      <c r="V35" s="336">
        <f t="shared" si="1"/>
        <v>0</v>
      </c>
      <c r="W35" s="81">
        <f>'t1'!M38</f>
        <v>0</v>
      </c>
    </row>
    <row r="36" spans="1:23" ht="12" customHeight="1">
      <c r="A36" s="136" t="str">
        <f>'t1'!A35</f>
        <v>POSIZIONE ECONOMICA C2</v>
      </c>
      <c r="B36" s="157" t="str">
        <f>'t1'!B35</f>
        <v>042000</v>
      </c>
      <c r="C36" s="539"/>
      <c r="D36" s="540"/>
      <c r="E36" s="541"/>
      <c r="F36" s="542"/>
      <c r="G36" s="541"/>
      <c r="H36" s="542"/>
      <c r="I36" s="539"/>
      <c r="J36" s="540"/>
      <c r="K36" s="542"/>
      <c r="L36" s="540"/>
      <c r="M36" s="542"/>
      <c r="N36" s="540"/>
      <c r="O36" s="543"/>
      <c r="P36" s="542"/>
      <c r="Q36" s="565"/>
      <c r="R36" s="566"/>
      <c r="S36" s="564"/>
      <c r="T36" s="563"/>
      <c r="U36" s="335">
        <f t="shared" si="0"/>
        <v>0</v>
      </c>
      <c r="V36" s="336">
        <f t="shared" si="1"/>
        <v>0</v>
      </c>
      <c r="W36" s="81">
        <f>'t1'!M39</f>
        <v>0</v>
      </c>
    </row>
    <row r="37" spans="1:23" ht="12" customHeight="1">
      <c r="A37" s="136" t="str">
        <f>'t1'!A36</f>
        <v>POSIZIONE ECONOMICA C1</v>
      </c>
      <c r="B37" s="157" t="str">
        <f>'t1'!B36</f>
        <v>040000</v>
      </c>
      <c r="C37" s="539"/>
      <c r="D37" s="540"/>
      <c r="E37" s="541"/>
      <c r="F37" s="542"/>
      <c r="G37" s="541"/>
      <c r="H37" s="542"/>
      <c r="I37" s="539"/>
      <c r="J37" s="540"/>
      <c r="K37" s="542"/>
      <c r="L37" s="540"/>
      <c r="M37" s="542"/>
      <c r="N37" s="540"/>
      <c r="O37" s="543"/>
      <c r="P37" s="542"/>
      <c r="Q37" s="565"/>
      <c r="R37" s="566"/>
      <c r="S37" s="564"/>
      <c r="T37" s="563"/>
      <c r="U37" s="335">
        <f t="shared" si="0"/>
        <v>0</v>
      </c>
      <c r="V37" s="336">
        <f t="shared" si="1"/>
        <v>0</v>
      </c>
      <c r="W37" s="81">
        <f>'t1'!M40</f>
        <v>0</v>
      </c>
    </row>
    <row r="38" spans="1:23" ht="12" customHeight="1">
      <c r="A38" s="136" t="str">
        <f>'t1'!A37</f>
        <v>POSIZIONE ECONOMICA C9 CORPO FORESTALE</v>
      </c>
      <c r="B38" s="157" t="str">
        <f>'t1'!B37</f>
        <v>0C9CF0</v>
      </c>
      <c r="C38" s="539"/>
      <c r="D38" s="540"/>
      <c r="E38" s="541"/>
      <c r="F38" s="542"/>
      <c r="G38" s="541"/>
      <c r="H38" s="542"/>
      <c r="I38" s="539"/>
      <c r="J38" s="540"/>
      <c r="K38" s="542"/>
      <c r="L38" s="540"/>
      <c r="M38" s="542"/>
      <c r="N38" s="540"/>
      <c r="O38" s="543"/>
      <c r="P38" s="542"/>
      <c r="Q38" s="565"/>
      <c r="R38" s="566"/>
      <c r="S38" s="564"/>
      <c r="T38" s="563"/>
      <c r="U38" s="335">
        <f t="shared" si="0"/>
        <v>0</v>
      </c>
      <c r="V38" s="336">
        <f t="shared" si="1"/>
        <v>0</v>
      </c>
      <c r="W38" s="81">
        <f>'t1'!M41</f>
        <v>0</v>
      </c>
    </row>
    <row r="39" spans="1:23" ht="12" customHeight="1">
      <c r="A39" s="136" t="str">
        <f>'t1'!A38</f>
        <v>POSIZIONE ECONOMICA C8 CORPO FORESTALE</v>
      </c>
      <c r="B39" s="157" t="str">
        <f>'t1'!B38</f>
        <v>0C8CF0</v>
      </c>
      <c r="C39" s="539"/>
      <c r="D39" s="540"/>
      <c r="E39" s="541"/>
      <c r="F39" s="542"/>
      <c r="G39" s="541"/>
      <c r="H39" s="542"/>
      <c r="I39" s="539"/>
      <c r="J39" s="540"/>
      <c r="K39" s="542"/>
      <c r="L39" s="540"/>
      <c r="M39" s="542"/>
      <c r="N39" s="540"/>
      <c r="O39" s="543"/>
      <c r="P39" s="542"/>
      <c r="Q39" s="565"/>
      <c r="R39" s="566"/>
      <c r="S39" s="564"/>
      <c r="T39" s="563"/>
      <c r="U39" s="335">
        <f t="shared" si="0"/>
        <v>0</v>
      </c>
      <c r="V39" s="336">
        <f t="shared" si="1"/>
        <v>0</v>
      </c>
      <c r="W39" s="81">
        <f>'t1'!M42</f>
        <v>0</v>
      </c>
    </row>
    <row r="40" spans="1:23" ht="12" customHeight="1">
      <c r="A40" s="136" t="str">
        <f>'t1'!A39</f>
        <v>POSIZIONE ECONOMICA C7 CORPO FORESTALE</v>
      </c>
      <c r="B40" s="157" t="str">
        <f>'t1'!B39</f>
        <v>0C7CF0</v>
      </c>
      <c r="C40" s="539"/>
      <c r="D40" s="540"/>
      <c r="E40" s="541"/>
      <c r="F40" s="542"/>
      <c r="G40" s="541"/>
      <c r="H40" s="542"/>
      <c r="I40" s="539"/>
      <c r="J40" s="540"/>
      <c r="K40" s="542"/>
      <c r="L40" s="540"/>
      <c r="M40" s="542"/>
      <c r="N40" s="540"/>
      <c r="O40" s="543"/>
      <c r="P40" s="542"/>
      <c r="Q40" s="565"/>
      <c r="R40" s="566"/>
      <c r="S40" s="564"/>
      <c r="T40" s="563"/>
      <c r="U40" s="335">
        <f t="shared" si="0"/>
        <v>0</v>
      </c>
      <c r="V40" s="336">
        <f t="shared" si="1"/>
        <v>0</v>
      </c>
      <c r="W40" s="81">
        <f>'t1'!M43</f>
        <v>0</v>
      </c>
    </row>
    <row r="41" spans="1:23" ht="12" customHeight="1">
      <c r="A41" s="136" t="str">
        <f>'t1'!A40</f>
        <v>POSIZIONE ECONOMICA C6 CORPO FORESTALE</v>
      </c>
      <c r="B41" s="157" t="str">
        <f>'t1'!B40</f>
        <v>097CF0</v>
      </c>
      <c r="C41" s="539"/>
      <c r="D41" s="540"/>
      <c r="E41" s="541"/>
      <c r="F41" s="542"/>
      <c r="G41" s="541"/>
      <c r="H41" s="542"/>
      <c r="I41" s="539"/>
      <c r="J41" s="540"/>
      <c r="K41" s="542"/>
      <c r="L41" s="540"/>
      <c r="M41" s="542"/>
      <c r="N41" s="540"/>
      <c r="O41" s="543"/>
      <c r="P41" s="542"/>
      <c r="Q41" s="565"/>
      <c r="R41" s="566"/>
      <c r="S41" s="564"/>
      <c r="T41" s="563"/>
      <c r="U41" s="335">
        <f t="shared" si="0"/>
        <v>0</v>
      </c>
      <c r="V41" s="336">
        <f t="shared" si="1"/>
        <v>0</v>
      </c>
      <c r="W41" s="81">
        <f>'t1'!M44</f>
        <v>0</v>
      </c>
    </row>
    <row r="42" spans="1:23" ht="12" customHeight="1">
      <c r="A42" s="136" t="str">
        <f>'t1'!A41</f>
        <v>POSIZIONE ECONOMICA C5 CORPO FORESTALE</v>
      </c>
      <c r="B42" s="157" t="str">
        <f>'t1'!B41</f>
        <v>046CF0</v>
      </c>
      <c r="C42" s="539"/>
      <c r="D42" s="540"/>
      <c r="E42" s="541"/>
      <c r="F42" s="542"/>
      <c r="G42" s="541"/>
      <c r="H42" s="542"/>
      <c r="I42" s="539"/>
      <c r="J42" s="540"/>
      <c r="K42" s="542"/>
      <c r="L42" s="540"/>
      <c r="M42" s="542"/>
      <c r="N42" s="540"/>
      <c r="O42" s="543"/>
      <c r="P42" s="542"/>
      <c r="Q42" s="565"/>
      <c r="R42" s="566"/>
      <c r="S42" s="564"/>
      <c r="T42" s="563"/>
      <c r="U42" s="335">
        <f t="shared" si="0"/>
        <v>0</v>
      </c>
      <c r="V42" s="336">
        <f t="shared" si="1"/>
        <v>0</v>
      </c>
      <c r="W42" s="81">
        <f>'t1'!M45</f>
        <v>0</v>
      </c>
    </row>
    <row r="43" spans="1:23" ht="12" customHeight="1">
      <c r="A43" s="136" t="str">
        <f>'t1'!A42</f>
        <v>POSIZIONE ECONOMICA C4 CORPO FORESTALE</v>
      </c>
      <c r="B43" s="157" t="str">
        <f>'t1'!B42</f>
        <v>045CF0</v>
      </c>
      <c r="C43" s="539"/>
      <c r="D43" s="540"/>
      <c r="E43" s="541"/>
      <c r="F43" s="542"/>
      <c r="G43" s="541"/>
      <c r="H43" s="542"/>
      <c r="I43" s="539"/>
      <c r="J43" s="540"/>
      <c r="K43" s="542"/>
      <c r="L43" s="540"/>
      <c r="M43" s="542"/>
      <c r="N43" s="540"/>
      <c r="O43" s="543"/>
      <c r="P43" s="542"/>
      <c r="Q43" s="565"/>
      <c r="R43" s="566"/>
      <c r="S43" s="564"/>
      <c r="T43" s="563"/>
      <c r="U43" s="335">
        <f t="shared" si="0"/>
        <v>0</v>
      </c>
      <c r="V43" s="336">
        <f t="shared" si="1"/>
        <v>0</v>
      </c>
      <c r="W43" s="81">
        <f>'t1'!M47</f>
        <v>0</v>
      </c>
    </row>
    <row r="44" spans="1:23" ht="12" customHeight="1">
      <c r="A44" s="136" t="str">
        <f>'t1'!A43</f>
        <v>POSIZIONE ECONOMICA C3 CORPO FORESTALE</v>
      </c>
      <c r="B44" s="157" t="str">
        <f>'t1'!B43</f>
        <v>043CF0</v>
      </c>
      <c r="C44" s="539"/>
      <c r="D44" s="540"/>
      <c r="E44" s="541"/>
      <c r="F44" s="542"/>
      <c r="G44" s="541"/>
      <c r="H44" s="542"/>
      <c r="I44" s="539"/>
      <c r="J44" s="540"/>
      <c r="K44" s="542"/>
      <c r="L44" s="540"/>
      <c r="M44" s="542"/>
      <c r="N44" s="540"/>
      <c r="O44" s="543"/>
      <c r="P44" s="542"/>
      <c r="Q44" s="565"/>
      <c r="R44" s="566"/>
      <c r="S44" s="564"/>
      <c r="T44" s="563"/>
      <c r="U44" s="335">
        <f t="shared" si="0"/>
        <v>0</v>
      </c>
      <c r="V44" s="336">
        <f t="shared" si="1"/>
        <v>0</v>
      </c>
      <c r="W44" s="81">
        <f>'t1'!M48</f>
        <v>0</v>
      </c>
    </row>
    <row r="45" spans="1:23" ht="12" customHeight="1">
      <c r="A45" s="136" t="str">
        <f>'t1'!A44</f>
        <v>POSIZIONE ECONOMICA C2 CORPO FORESTALE</v>
      </c>
      <c r="B45" s="157" t="str">
        <f>'t1'!B44</f>
        <v>042CF0</v>
      </c>
      <c r="C45" s="539"/>
      <c r="D45" s="540"/>
      <c r="E45" s="541"/>
      <c r="F45" s="542"/>
      <c r="G45" s="541"/>
      <c r="H45" s="542"/>
      <c r="I45" s="539"/>
      <c r="J45" s="540"/>
      <c r="K45" s="542"/>
      <c r="L45" s="540"/>
      <c r="M45" s="542"/>
      <c r="N45" s="540"/>
      <c r="O45" s="543"/>
      <c r="P45" s="542"/>
      <c r="Q45" s="565"/>
      <c r="R45" s="566"/>
      <c r="S45" s="564"/>
      <c r="T45" s="563"/>
      <c r="U45" s="335">
        <f t="shared" si="0"/>
        <v>0</v>
      </c>
      <c r="V45" s="336">
        <f t="shared" si="1"/>
        <v>0</v>
      </c>
      <c r="W45" s="81">
        <f>'t1'!M49</f>
        <v>33</v>
      </c>
    </row>
    <row r="46" spans="1:23" ht="12" customHeight="1">
      <c r="A46" s="136" t="str">
        <f>'t1'!A45</f>
        <v>POSIZIONE ECONOMICA C1 CORPO FORESTALE</v>
      </c>
      <c r="B46" s="157" t="str">
        <f>'t1'!B45</f>
        <v>040CF0</v>
      </c>
      <c r="C46" s="539"/>
      <c r="D46" s="540"/>
      <c r="E46" s="541"/>
      <c r="F46" s="542"/>
      <c r="G46" s="541"/>
      <c r="H46" s="542"/>
      <c r="I46" s="539"/>
      <c r="J46" s="540"/>
      <c r="K46" s="542"/>
      <c r="L46" s="540"/>
      <c r="M46" s="542"/>
      <c r="N46" s="540"/>
      <c r="O46" s="543"/>
      <c r="P46" s="542"/>
      <c r="Q46" s="565"/>
      <c r="R46" s="566"/>
      <c r="S46" s="564"/>
      <c r="T46" s="563"/>
      <c r="U46" s="335">
        <f t="shared" si="0"/>
        <v>0</v>
      </c>
      <c r="V46" s="336">
        <f t="shared" si="1"/>
        <v>0</v>
      </c>
      <c r="W46" s="81">
        <f>'t1'!M50</f>
        <v>0</v>
      </c>
    </row>
    <row r="47" spans="1:23" ht="12" customHeight="1">
      <c r="A47" s="136" t="str">
        <f>'t1'!A46</f>
        <v>POSIZIONE ECONOMICA B7</v>
      </c>
      <c r="B47" s="157" t="str">
        <f>'t1'!B46</f>
        <v>0B7000</v>
      </c>
      <c r="C47" s="539"/>
      <c r="D47" s="540"/>
      <c r="E47" s="541"/>
      <c r="F47" s="542"/>
      <c r="G47" s="541"/>
      <c r="H47" s="542"/>
      <c r="I47" s="539"/>
      <c r="J47" s="540"/>
      <c r="K47" s="542"/>
      <c r="L47" s="540"/>
      <c r="M47" s="542"/>
      <c r="N47" s="540"/>
      <c r="O47" s="543"/>
      <c r="P47" s="542"/>
      <c r="Q47" s="565"/>
      <c r="R47" s="566"/>
      <c r="S47" s="564"/>
      <c r="T47" s="563"/>
      <c r="U47" s="335">
        <f t="shared" si="0"/>
        <v>0</v>
      </c>
      <c r="V47" s="336">
        <f t="shared" si="1"/>
        <v>0</v>
      </c>
      <c r="W47" s="81">
        <f>'t1'!M51</f>
        <v>0</v>
      </c>
    </row>
    <row r="48" spans="1:23" ht="12" customHeight="1">
      <c r="A48" s="136" t="str">
        <f>'t1'!A47</f>
        <v>POSIZIONE ECONOMICA B6</v>
      </c>
      <c r="B48" s="157" t="str">
        <f>'t1'!B47</f>
        <v>038000</v>
      </c>
      <c r="C48" s="539"/>
      <c r="D48" s="540"/>
      <c r="E48" s="541"/>
      <c r="F48" s="542"/>
      <c r="G48" s="541"/>
      <c r="H48" s="542"/>
      <c r="I48" s="539"/>
      <c r="J48" s="540"/>
      <c r="K48" s="542"/>
      <c r="L48" s="540"/>
      <c r="M48" s="542"/>
      <c r="N48" s="540"/>
      <c r="O48" s="543"/>
      <c r="P48" s="542"/>
      <c r="Q48" s="565"/>
      <c r="R48" s="566"/>
      <c r="S48" s="564"/>
      <c r="T48" s="563"/>
      <c r="U48" s="335">
        <f t="shared" si="0"/>
        <v>0</v>
      </c>
      <c r="V48" s="336">
        <f t="shared" si="1"/>
        <v>0</v>
      </c>
      <c r="W48" s="81">
        <f>'t1'!M52</f>
        <v>0</v>
      </c>
    </row>
    <row r="49" spans="1:23" ht="12" customHeight="1">
      <c r="A49" s="136" t="str">
        <f>'t1'!A48</f>
        <v>POSIZIONE ECONOMICA B5</v>
      </c>
      <c r="B49" s="157" t="str">
        <f>'t1'!B48</f>
        <v>037000</v>
      </c>
      <c r="C49" s="539"/>
      <c r="D49" s="540"/>
      <c r="E49" s="541"/>
      <c r="F49" s="542"/>
      <c r="G49" s="541"/>
      <c r="H49" s="542"/>
      <c r="I49" s="539"/>
      <c r="J49" s="540"/>
      <c r="K49" s="542"/>
      <c r="L49" s="540"/>
      <c r="M49" s="542"/>
      <c r="N49" s="540"/>
      <c r="O49" s="543"/>
      <c r="P49" s="542"/>
      <c r="Q49" s="565"/>
      <c r="R49" s="566"/>
      <c r="S49" s="564"/>
      <c r="T49" s="563"/>
      <c r="U49" s="335">
        <f t="shared" si="0"/>
        <v>0</v>
      </c>
      <c r="V49" s="336">
        <f t="shared" si="1"/>
        <v>0</v>
      </c>
      <c r="W49" s="81">
        <f>'t1'!M54</f>
        <v>0</v>
      </c>
    </row>
    <row r="50" spans="1:23" ht="12" customHeight="1">
      <c r="A50" s="136" t="str">
        <f>'t1'!A49</f>
        <v>POSIZIONE ECONOMICA B4</v>
      </c>
      <c r="B50" s="157" t="str">
        <f>'t1'!B49</f>
        <v>036000</v>
      </c>
      <c r="C50" s="539"/>
      <c r="D50" s="540"/>
      <c r="E50" s="541"/>
      <c r="F50" s="542"/>
      <c r="G50" s="541"/>
      <c r="H50" s="542"/>
      <c r="I50" s="539"/>
      <c r="J50" s="540"/>
      <c r="K50" s="542"/>
      <c r="L50" s="540"/>
      <c r="M50" s="542"/>
      <c r="N50" s="540"/>
      <c r="O50" s="543"/>
      <c r="P50" s="542"/>
      <c r="Q50" s="565"/>
      <c r="R50" s="566"/>
      <c r="S50" s="564"/>
      <c r="T50" s="563"/>
      <c r="U50" s="335">
        <f t="shared" si="0"/>
        <v>0</v>
      </c>
      <c r="V50" s="336">
        <f t="shared" si="1"/>
        <v>0</v>
      </c>
      <c r="W50" s="81">
        <f>'t1'!M55</f>
        <v>0</v>
      </c>
    </row>
    <row r="51" spans="1:23" ht="12" customHeight="1">
      <c r="A51" s="136" t="str">
        <f>'t1'!A50</f>
        <v>POSIZIONE ECONOMICA B3</v>
      </c>
      <c r="B51" s="157" t="str">
        <f>'t1'!B50</f>
        <v>034000</v>
      </c>
      <c r="C51" s="539"/>
      <c r="D51" s="540"/>
      <c r="E51" s="541"/>
      <c r="F51" s="542"/>
      <c r="G51" s="541"/>
      <c r="H51" s="542"/>
      <c r="I51" s="539"/>
      <c r="J51" s="540"/>
      <c r="K51" s="542"/>
      <c r="L51" s="540"/>
      <c r="M51" s="542"/>
      <c r="N51" s="540"/>
      <c r="O51" s="543"/>
      <c r="P51" s="542"/>
      <c r="Q51" s="565"/>
      <c r="R51" s="566"/>
      <c r="S51" s="564"/>
      <c r="T51" s="563"/>
      <c r="U51" s="335">
        <f t="shared" si="0"/>
        <v>0</v>
      </c>
      <c r="V51" s="336">
        <f t="shared" si="1"/>
        <v>0</v>
      </c>
      <c r="W51" s="81">
        <f>'t1'!M56</f>
        <v>0</v>
      </c>
    </row>
    <row r="52" spans="1:23" ht="12" customHeight="1">
      <c r="A52" s="136" t="str">
        <f>'t1'!A51</f>
        <v>POSIZIONE ECONOMICA B2</v>
      </c>
      <c r="B52" s="157" t="str">
        <f>'t1'!B51</f>
        <v>032000</v>
      </c>
      <c r="C52" s="539"/>
      <c r="D52" s="540"/>
      <c r="E52" s="541"/>
      <c r="F52" s="542"/>
      <c r="G52" s="541"/>
      <c r="H52" s="542"/>
      <c r="I52" s="539"/>
      <c r="J52" s="540"/>
      <c r="K52" s="542"/>
      <c r="L52" s="540"/>
      <c r="M52" s="542"/>
      <c r="N52" s="540"/>
      <c r="O52" s="543"/>
      <c r="P52" s="542"/>
      <c r="Q52" s="565"/>
      <c r="R52" s="566"/>
      <c r="S52" s="564"/>
      <c r="T52" s="563"/>
      <c r="U52" s="335">
        <f t="shared" si="0"/>
        <v>0</v>
      </c>
      <c r="V52" s="336">
        <f t="shared" si="1"/>
        <v>0</v>
      </c>
      <c r="W52" s="81">
        <f>'t1'!M57</f>
        <v>0</v>
      </c>
    </row>
    <row r="53" spans="1:23" ht="12" customHeight="1">
      <c r="A53" s="136" t="str">
        <f>'t1'!A52</f>
        <v>POSIZIONE ECONOMICA B1</v>
      </c>
      <c r="B53" s="157" t="str">
        <f>'t1'!B52</f>
        <v>030000</v>
      </c>
      <c r="C53" s="539"/>
      <c r="D53" s="540"/>
      <c r="E53" s="541"/>
      <c r="F53" s="542"/>
      <c r="G53" s="541"/>
      <c r="H53" s="542"/>
      <c r="I53" s="539"/>
      <c r="J53" s="540"/>
      <c r="K53" s="542"/>
      <c r="L53" s="540"/>
      <c r="M53" s="542"/>
      <c r="N53" s="540"/>
      <c r="O53" s="543"/>
      <c r="P53" s="542"/>
      <c r="Q53" s="565"/>
      <c r="R53" s="566"/>
      <c r="S53" s="564"/>
      <c r="T53" s="563"/>
      <c r="U53" s="335">
        <f t="shared" si="0"/>
        <v>0</v>
      </c>
      <c r="V53" s="336">
        <f t="shared" si="1"/>
        <v>0</v>
      </c>
      <c r="W53" s="81">
        <f>'t1'!M59</f>
        <v>0</v>
      </c>
    </row>
    <row r="54" spans="1:23" ht="12" customHeight="1">
      <c r="A54" s="136" t="str">
        <f>'t1'!A53</f>
        <v>POSIZIONE ECONOMICA B5 CORPO FORESTALE</v>
      </c>
      <c r="B54" s="157" t="str">
        <f>'t1'!B53</f>
        <v>037CF0</v>
      </c>
      <c r="C54" s="539"/>
      <c r="D54" s="540"/>
      <c r="E54" s="541"/>
      <c r="F54" s="542"/>
      <c r="G54" s="541"/>
      <c r="H54" s="542"/>
      <c r="I54" s="539"/>
      <c r="J54" s="540"/>
      <c r="K54" s="542"/>
      <c r="L54" s="540"/>
      <c r="M54" s="542"/>
      <c r="N54" s="540"/>
      <c r="O54" s="543"/>
      <c r="P54" s="542"/>
      <c r="Q54" s="565"/>
      <c r="R54" s="566"/>
      <c r="S54" s="564"/>
      <c r="T54" s="563"/>
      <c r="U54" s="335">
        <f t="shared" si="0"/>
        <v>0</v>
      </c>
      <c r="V54" s="336">
        <f t="shared" si="1"/>
        <v>0</v>
      </c>
      <c r="W54" s="81">
        <f>'t1'!M60</f>
        <v>0</v>
      </c>
    </row>
    <row r="55" spans="1:23" ht="12" customHeight="1">
      <c r="A55" s="136" t="str">
        <f>'t1'!A54</f>
        <v>POSIZIONE ECONOMICA B4 CORPO FORESTALE</v>
      </c>
      <c r="B55" s="157" t="str">
        <f>'t1'!B54</f>
        <v>036CF0</v>
      </c>
      <c r="C55" s="539"/>
      <c r="D55" s="540"/>
      <c r="E55" s="541"/>
      <c r="F55" s="542"/>
      <c r="G55" s="541"/>
      <c r="H55" s="542"/>
      <c r="I55" s="539"/>
      <c r="J55" s="540"/>
      <c r="K55" s="542"/>
      <c r="L55" s="540"/>
      <c r="M55" s="542"/>
      <c r="N55" s="540"/>
      <c r="O55" s="543"/>
      <c r="P55" s="542"/>
      <c r="Q55" s="565"/>
      <c r="R55" s="566"/>
      <c r="S55" s="564"/>
      <c r="T55" s="563"/>
      <c r="U55" s="335">
        <f t="shared" si="0"/>
        <v>0</v>
      </c>
      <c r="V55" s="336">
        <f t="shared" si="1"/>
        <v>0</v>
      </c>
      <c r="W55" s="81">
        <f>'t1'!M61</f>
        <v>0</v>
      </c>
    </row>
    <row r="56" spans="1:23" ht="12" customHeight="1">
      <c r="A56" s="136" t="str">
        <f>'t1'!A55</f>
        <v>POSIZIONE ECONOMICA B3 CORPO FORESTALE</v>
      </c>
      <c r="B56" s="157" t="str">
        <f>'t1'!B55</f>
        <v>034CF0</v>
      </c>
      <c r="C56" s="539"/>
      <c r="D56" s="540"/>
      <c r="E56" s="541"/>
      <c r="F56" s="542"/>
      <c r="G56" s="541"/>
      <c r="H56" s="542"/>
      <c r="I56" s="539"/>
      <c r="J56" s="540"/>
      <c r="K56" s="542"/>
      <c r="L56" s="540"/>
      <c r="M56" s="542"/>
      <c r="N56" s="540"/>
      <c r="O56" s="543"/>
      <c r="P56" s="542"/>
      <c r="Q56" s="565"/>
      <c r="R56" s="566"/>
      <c r="S56" s="564"/>
      <c r="T56" s="563"/>
      <c r="U56" s="335">
        <f t="shared" si="0"/>
        <v>0</v>
      </c>
      <c r="V56" s="336">
        <f t="shared" si="1"/>
        <v>0</v>
      </c>
      <c r="W56" s="81">
        <f>'t1'!M62</f>
        <v>0</v>
      </c>
    </row>
    <row r="57" spans="1:23" ht="12" customHeight="1">
      <c r="A57" s="136" t="str">
        <f>'t1'!A56</f>
        <v>POSIZIONE ECONOMICA B2 CORPO FORESTALE</v>
      </c>
      <c r="B57" s="157" t="str">
        <f>'t1'!B56</f>
        <v>032CF0</v>
      </c>
      <c r="C57" s="539"/>
      <c r="D57" s="540"/>
      <c r="E57" s="541"/>
      <c r="F57" s="542"/>
      <c r="G57" s="541"/>
      <c r="H57" s="542"/>
      <c r="I57" s="539"/>
      <c r="J57" s="540"/>
      <c r="K57" s="542"/>
      <c r="L57" s="540"/>
      <c r="M57" s="542"/>
      <c r="N57" s="540"/>
      <c r="O57" s="543"/>
      <c r="P57" s="542"/>
      <c r="Q57" s="565"/>
      <c r="R57" s="566"/>
      <c r="S57" s="564"/>
      <c r="T57" s="563"/>
      <c r="U57" s="335">
        <f t="shared" si="0"/>
        <v>0</v>
      </c>
      <c r="V57" s="336">
        <f t="shared" si="1"/>
        <v>0</v>
      </c>
      <c r="W57" s="81">
        <f>'t1'!M63</f>
        <v>0</v>
      </c>
    </row>
    <row r="58" spans="1:23" ht="12" customHeight="1">
      <c r="A58" s="136" t="str">
        <f>'t1'!A57</f>
        <v>POSIZIONE ECONOMICA B1 CORPO FORESTALE</v>
      </c>
      <c r="B58" s="157" t="str">
        <f>'t1'!B57</f>
        <v>030CF0</v>
      </c>
      <c r="C58" s="539"/>
      <c r="D58" s="540"/>
      <c r="E58" s="541"/>
      <c r="F58" s="542"/>
      <c r="G58" s="541"/>
      <c r="H58" s="542"/>
      <c r="I58" s="539"/>
      <c r="J58" s="540"/>
      <c r="K58" s="542"/>
      <c r="L58" s="540"/>
      <c r="M58" s="542"/>
      <c r="N58" s="540"/>
      <c r="O58" s="543"/>
      <c r="P58" s="542"/>
      <c r="Q58" s="565"/>
      <c r="R58" s="566"/>
      <c r="S58" s="564"/>
      <c r="T58" s="563"/>
      <c r="U58" s="335">
        <f t="shared" si="0"/>
        <v>0</v>
      </c>
      <c r="V58" s="336">
        <f t="shared" si="1"/>
        <v>0</v>
      </c>
      <c r="W58" s="81">
        <f>'t1'!M64</f>
        <v>0</v>
      </c>
    </row>
    <row r="59" spans="1:23" ht="12" customHeight="1">
      <c r="A59" s="136" t="str">
        <f>'t1'!A58</f>
        <v>POSIZIONE ECONOMICA A6</v>
      </c>
      <c r="B59" s="157" t="str">
        <f>'t1'!B58</f>
        <v>0A6000</v>
      </c>
      <c r="C59" s="539"/>
      <c r="D59" s="540"/>
      <c r="E59" s="541"/>
      <c r="F59" s="542"/>
      <c r="G59" s="541"/>
      <c r="H59" s="542"/>
      <c r="I59" s="539"/>
      <c r="J59" s="540"/>
      <c r="K59" s="542"/>
      <c r="L59" s="540"/>
      <c r="M59" s="542"/>
      <c r="N59" s="540"/>
      <c r="O59" s="543"/>
      <c r="P59" s="542"/>
      <c r="Q59" s="565"/>
      <c r="R59" s="566"/>
      <c r="S59" s="564"/>
      <c r="T59" s="563"/>
      <c r="U59" s="335">
        <f t="shared" si="0"/>
        <v>0</v>
      </c>
      <c r="V59" s="336">
        <f t="shared" si="1"/>
        <v>0</v>
      </c>
      <c r="W59" s="81">
        <f>'t1'!M65</f>
        <v>0</v>
      </c>
    </row>
    <row r="60" spans="1:23" ht="12" customHeight="1">
      <c r="A60" s="136" t="str">
        <f>'t1'!A59</f>
        <v>POSIZIONE ECONOMICA A5</v>
      </c>
      <c r="B60" s="157" t="str">
        <f>'t1'!B59</f>
        <v>0A5000</v>
      </c>
      <c r="C60" s="539"/>
      <c r="D60" s="540"/>
      <c r="E60" s="541"/>
      <c r="F60" s="542"/>
      <c r="G60" s="541"/>
      <c r="H60" s="542"/>
      <c r="I60" s="539"/>
      <c r="J60" s="540"/>
      <c r="K60" s="542"/>
      <c r="L60" s="540"/>
      <c r="M60" s="542"/>
      <c r="N60" s="540"/>
      <c r="O60" s="543"/>
      <c r="P60" s="542"/>
      <c r="Q60" s="565"/>
      <c r="R60" s="566"/>
      <c r="S60" s="564"/>
      <c r="T60" s="563"/>
      <c r="U60" s="335">
        <f t="shared" si="0"/>
        <v>0</v>
      </c>
      <c r="V60" s="336">
        <f t="shared" si="1"/>
        <v>0</v>
      </c>
      <c r="W60" s="81">
        <f>'t1'!M66</f>
        <v>0</v>
      </c>
    </row>
    <row r="61" spans="1:23" ht="12" customHeight="1">
      <c r="A61" s="136" t="str">
        <f>'t1'!A60</f>
        <v>POSIZIONE ECONOMICA A4</v>
      </c>
      <c r="B61" s="157" t="str">
        <f>'t1'!B60</f>
        <v>028000</v>
      </c>
      <c r="C61" s="539"/>
      <c r="D61" s="540"/>
      <c r="E61" s="541"/>
      <c r="F61" s="542"/>
      <c r="G61" s="541"/>
      <c r="H61" s="542"/>
      <c r="I61" s="539"/>
      <c r="J61" s="540"/>
      <c r="K61" s="542"/>
      <c r="L61" s="540"/>
      <c r="M61" s="542"/>
      <c r="N61" s="540"/>
      <c r="O61" s="543"/>
      <c r="P61" s="542"/>
      <c r="Q61" s="565"/>
      <c r="R61" s="566"/>
      <c r="S61" s="564"/>
      <c r="T61" s="563"/>
      <c r="U61" s="335">
        <f t="shared" si="0"/>
        <v>0</v>
      </c>
      <c r="V61" s="336">
        <f t="shared" si="1"/>
        <v>0</v>
      </c>
      <c r="W61" s="81">
        <f>'t1'!M67</f>
        <v>0</v>
      </c>
    </row>
    <row r="62" spans="1:23" ht="12" customHeight="1">
      <c r="A62" s="136" t="str">
        <f>'t1'!A61</f>
        <v>POSIZIONE ECONOMICA A3</v>
      </c>
      <c r="B62" s="157" t="str">
        <f>'t1'!B61</f>
        <v>027000</v>
      </c>
      <c r="C62" s="539"/>
      <c r="D62" s="540"/>
      <c r="E62" s="541"/>
      <c r="F62" s="542"/>
      <c r="G62" s="541"/>
      <c r="H62" s="542"/>
      <c r="I62" s="539"/>
      <c r="J62" s="540"/>
      <c r="K62" s="542"/>
      <c r="L62" s="540"/>
      <c r="M62" s="542"/>
      <c r="N62" s="540"/>
      <c r="O62" s="543"/>
      <c r="P62" s="542"/>
      <c r="Q62" s="565"/>
      <c r="R62" s="566"/>
      <c r="S62" s="564"/>
      <c r="T62" s="563"/>
      <c r="U62" s="335">
        <f t="shared" si="0"/>
        <v>0</v>
      </c>
      <c r="V62" s="336">
        <f t="shared" si="1"/>
        <v>0</v>
      </c>
      <c r="W62" s="81">
        <f>'t1'!M68</f>
        <v>0</v>
      </c>
    </row>
    <row r="63" spans="1:23" ht="12" customHeight="1">
      <c r="A63" s="136" t="str">
        <f>'t1'!A62</f>
        <v>POSIZIONE ECONOMICA A2</v>
      </c>
      <c r="B63" s="157" t="str">
        <f>'t1'!B62</f>
        <v>025000</v>
      </c>
      <c r="C63" s="539"/>
      <c r="D63" s="540"/>
      <c r="E63" s="541"/>
      <c r="F63" s="542"/>
      <c r="G63" s="541"/>
      <c r="H63" s="542"/>
      <c r="I63" s="539"/>
      <c r="J63" s="540"/>
      <c r="K63" s="542"/>
      <c r="L63" s="540"/>
      <c r="M63" s="542"/>
      <c r="N63" s="540"/>
      <c r="O63" s="543"/>
      <c r="P63" s="542"/>
      <c r="Q63" s="565"/>
      <c r="R63" s="566"/>
      <c r="S63" s="564"/>
      <c r="T63" s="563"/>
      <c r="U63" s="335">
        <f t="shared" si="0"/>
        <v>0</v>
      </c>
      <c r="V63" s="336">
        <f t="shared" si="1"/>
        <v>0</v>
      </c>
      <c r="W63" s="81">
        <f>'t1'!M69</f>
        <v>0</v>
      </c>
    </row>
    <row r="64" spans="1:23" ht="12" customHeight="1">
      <c r="A64" s="136" t="str">
        <f>'t1'!A63</f>
        <v>POSIZIONE ECONOMICA A1</v>
      </c>
      <c r="B64" s="157" t="str">
        <f>'t1'!B63</f>
        <v>023000</v>
      </c>
      <c r="C64" s="539"/>
      <c r="D64" s="540"/>
      <c r="E64" s="541"/>
      <c r="F64" s="542"/>
      <c r="G64" s="541"/>
      <c r="H64" s="542"/>
      <c r="I64" s="539"/>
      <c r="J64" s="540"/>
      <c r="K64" s="542"/>
      <c r="L64" s="540"/>
      <c r="M64" s="542"/>
      <c r="N64" s="540"/>
      <c r="O64" s="543"/>
      <c r="P64" s="542"/>
      <c r="Q64" s="565"/>
      <c r="R64" s="566"/>
      <c r="S64" s="564"/>
      <c r="T64" s="563"/>
      <c r="U64" s="335">
        <f t="shared" si="0"/>
        <v>0</v>
      </c>
      <c r="V64" s="336">
        <f t="shared" si="1"/>
        <v>0</v>
      </c>
      <c r="W64" s="81">
        <f>'t1'!M70</f>
        <v>0</v>
      </c>
    </row>
    <row r="65" spans="1:23" ht="12" customHeight="1">
      <c r="A65" s="136" t="str">
        <f>'t1'!A64</f>
        <v>CONTRATTISTI</v>
      </c>
      <c r="B65" s="157" t="str">
        <f>'t1'!B64</f>
        <v>000061</v>
      </c>
      <c r="C65" s="539"/>
      <c r="D65" s="540"/>
      <c r="E65" s="541"/>
      <c r="F65" s="542"/>
      <c r="G65" s="541"/>
      <c r="H65" s="542"/>
      <c r="I65" s="539"/>
      <c r="J65" s="540"/>
      <c r="K65" s="542"/>
      <c r="L65" s="540"/>
      <c r="M65" s="542"/>
      <c r="N65" s="540"/>
      <c r="O65" s="543"/>
      <c r="P65" s="542"/>
      <c r="Q65" s="565"/>
      <c r="R65" s="566"/>
      <c r="S65" s="564"/>
      <c r="T65" s="563"/>
      <c r="U65" s="335">
        <f t="shared" si="0"/>
        <v>0</v>
      </c>
      <c r="V65" s="336">
        <f t="shared" si="1"/>
        <v>0</v>
      </c>
      <c r="W65" s="81">
        <f>'t1'!M71</f>
        <v>0</v>
      </c>
    </row>
    <row r="66" spans="1:23" ht="12" customHeight="1" thickBot="1">
      <c r="A66" s="136" t="str">
        <f>'t1'!A65</f>
        <v>COLLABORATORE A TEMPO DETERMINATO - ART. 2 D.P. REG. N. 8/20</v>
      </c>
      <c r="B66" s="157" t="str">
        <f>'t1'!B65</f>
        <v>000096</v>
      </c>
      <c r="C66" s="539"/>
      <c r="D66" s="540"/>
      <c r="E66" s="541"/>
      <c r="F66" s="542"/>
      <c r="G66" s="541"/>
      <c r="H66" s="542"/>
      <c r="I66" s="539"/>
      <c r="J66" s="540"/>
      <c r="K66" s="542"/>
      <c r="L66" s="540"/>
      <c r="M66" s="542"/>
      <c r="N66" s="540"/>
      <c r="O66" s="543"/>
      <c r="P66" s="542"/>
      <c r="Q66" s="565"/>
      <c r="R66" s="566"/>
      <c r="S66" s="564"/>
      <c r="T66" s="563"/>
      <c r="U66" s="335">
        <f t="shared" si="0"/>
        <v>0</v>
      </c>
      <c r="V66" s="336">
        <f t="shared" si="1"/>
        <v>0</v>
      </c>
      <c r="W66" s="81">
        <f>'t1'!M72</f>
        <v>0</v>
      </c>
    </row>
    <row r="67" spans="1:22" ht="12.75" customHeight="1" thickBot="1" thickTop="1">
      <c r="A67" s="89" t="s">
        <v>42</v>
      </c>
      <c r="B67" s="90"/>
      <c r="C67" s="337">
        <f aca="true" t="shared" si="2" ref="C67:V67">SUM(C7:C66)</f>
        <v>0</v>
      </c>
      <c r="D67" s="339">
        <f t="shared" si="2"/>
        <v>0</v>
      </c>
      <c r="E67" s="426">
        <f t="shared" si="2"/>
        <v>0</v>
      </c>
      <c r="F67" s="339">
        <f t="shared" si="2"/>
        <v>0</v>
      </c>
      <c r="G67" s="426">
        <f t="shared" si="2"/>
        <v>0</v>
      </c>
      <c r="H67" s="339">
        <f t="shared" si="2"/>
        <v>0</v>
      </c>
      <c r="I67" s="426">
        <f t="shared" si="2"/>
        <v>0</v>
      </c>
      <c r="J67" s="339">
        <f t="shared" si="2"/>
        <v>0</v>
      </c>
      <c r="K67" s="426">
        <f t="shared" si="2"/>
        <v>0</v>
      </c>
      <c r="L67" s="339">
        <f t="shared" si="2"/>
        <v>0</v>
      </c>
      <c r="M67" s="426">
        <f t="shared" si="2"/>
        <v>0</v>
      </c>
      <c r="N67" s="339">
        <f t="shared" si="2"/>
        <v>0</v>
      </c>
      <c r="O67" s="426">
        <f t="shared" si="2"/>
        <v>0</v>
      </c>
      <c r="P67" s="339">
        <f t="shared" si="2"/>
        <v>0</v>
      </c>
      <c r="Q67" s="567">
        <f>SUM(Q7:Q66)</f>
        <v>0</v>
      </c>
      <c r="R67" s="568">
        <f>SUM(R7:R66)</f>
        <v>0</v>
      </c>
      <c r="S67" s="567">
        <f>SUM(S7:S66)</f>
        <v>0</v>
      </c>
      <c r="T67" s="568">
        <f>SUM(T7:T66)</f>
        <v>0</v>
      </c>
      <c r="U67" s="337">
        <f>SUM(U7:U66)</f>
        <v>0</v>
      </c>
      <c r="V67" s="338">
        <f t="shared" si="2"/>
        <v>0</v>
      </c>
    </row>
    <row r="69" spans="1:20" ht="9.75" customHeight="1">
      <c r="A69" s="26" t="str">
        <f>'t1'!$A$67</f>
        <v>(a) personale a tempo indeterminato al quale viene applicato un contratto di lavoro di tipo privatistico (es.:tipografico,chimico,edile,metalmeccanico,portierato, ecc.)</v>
      </c>
      <c r="B69" s="7"/>
      <c r="C69" s="5"/>
      <c r="D69" s="5"/>
      <c r="E69" s="5"/>
      <c r="F69" s="5"/>
      <c r="G69" s="5"/>
      <c r="H69" s="5"/>
      <c r="I69" s="5"/>
      <c r="J69" s="5"/>
      <c r="K69" s="5"/>
      <c r="L69" s="5"/>
      <c r="M69" s="5"/>
      <c r="N69" s="5"/>
      <c r="O69" s="5"/>
      <c r="P69" s="5"/>
      <c r="Q69" s="5"/>
      <c r="R69" s="5"/>
      <c r="S69" s="5"/>
      <c r="T69" s="5"/>
    </row>
    <row r="70" spans="1:20" ht="11.25">
      <c r="A70" s="81" t="s">
        <v>90</v>
      </c>
      <c r="Q70" s="5"/>
      <c r="R70" s="5"/>
      <c r="S70" s="5"/>
      <c r="T70" s="5"/>
    </row>
  </sheetData>
  <sheetProtection password="EA98" sheet="1" formatColumns="0" selectLockedCells="1"/>
  <mergeCells count="22">
    <mergeCell ref="M5:N5"/>
    <mergeCell ref="I4:J4"/>
    <mergeCell ref="A1:P1"/>
    <mergeCell ref="G4:H4"/>
    <mergeCell ref="C4:D4"/>
    <mergeCell ref="E4:F4"/>
    <mergeCell ref="J2:V2"/>
    <mergeCell ref="C5:D5"/>
    <mergeCell ref="O4:P4"/>
    <mergeCell ref="K5:L5"/>
    <mergeCell ref="Q4:R4"/>
    <mergeCell ref="E5:F5"/>
    <mergeCell ref="U4:V4"/>
    <mergeCell ref="U5:V5"/>
    <mergeCell ref="Q5:R5"/>
    <mergeCell ref="G5:H5"/>
    <mergeCell ref="I5:J5"/>
    <mergeCell ref="O5:P5"/>
    <mergeCell ref="S4:T4"/>
    <mergeCell ref="S5:T5"/>
    <mergeCell ref="M4:N4"/>
    <mergeCell ref="K4:L4"/>
  </mergeCells>
  <conditionalFormatting sqref="A7:R66 U7:V66">
    <cfRule type="expression" priority="2" dxfId="0" stopIfTrue="1">
      <formula>$W7&gt;0</formula>
    </cfRule>
  </conditionalFormatting>
  <conditionalFormatting sqref="S7:T66">
    <cfRule type="expression" priority="1" dxfId="0" stopIfTrue="1">
      <formula>$W7&gt;0</formula>
    </cfRule>
  </conditionalFormatting>
  <printOptions horizontalCentered="1" verticalCentered="1"/>
  <pageMargins left="0" right="0" top="0.1968503937007874" bottom="0.16" header="0.17" footer="0.16"/>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sheetPr codeName="Foglio14">
    <pageSetUpPr fitToPage="1"/>
  </sheetPr>
  <dimension ref="A1:Y68"/>
  <sheetViews>
    <sheetView showGridLines="0" zoomScalePageLayoutView="0" workbookViewId="0" topLeftCell="A1">
      <pane xSplit="2" ySplit="5" topLeftCell="G28" activePane="bottomRight" state="frozen"/>
      <selection pane="topLeft" activeCell="D18" sqref="D18"/>
      <selection pane="topRight" activeCell="D18" sqref="D18"/>
      <selection pane="bottomLeft" activeCell="D18" sqref="D18"/>
      <selection pane="bottomRight" activeCell="O33" sqref="O33"/>
    </sheetView>
  </sheetViews>
  <sheetFormatPr defaultColWidth="10.66015625" defaultRowHeight="10.5"/>
  <cols>
    <col min="1" max="1" width="52.5" style="61" customWidth="1"/>
    <col min="2" max="2" width="10.5" style="63" customWidth="1"/>
    <col min="3" max="22" width="8.33203125" style="61" customWidth="1"/>
    <col min="23" max="23" width="10" style="61" customWidth="1"/>
    <col min="24" max="24" width="10.66015625" style="61" customWidth="1"/>
    <col min="25" max="25" width="0" style="61" hidden="1" customWidth="1"/>
    <col min="26" max="16384" width="10.66015625" style="61" customWidth="1"/>
  </cols>
  <sheetData>
    <row r="1" spans="1:24" s="5" customFormat="1" ht="43.5" customHeight="1">
      <c r="A1" s="717" t="str">
        <f>'t1'!A1</f>
        <v>REGIONE SICILIA - anno 2019</v>
      </c>
      <c r="B1" s="717"/>
      <c r="C1" s="717"/>
      <c r="D1" s="717"/>
      <c r="E1" s="717"/>
      <c r="F1" s="717"/>
      <c r="G1" s="717"/>
      <c r="H1" s="717"/>
      <c r="I1" s="717"/>
      <c r="J1" s="717"/>
      <c r="K1" s="717"/>
      <c r="L1" s="717"/>
      <c r="M1" s="717"/>
      <c r="N1" s="717"/>
      <c r="O1" s="717"/>
      <c r="P1" s="717"/>
      <c r="Q1" s="717"/>
      <c r="R1" s="717"/>
      <c r="S1" s="717"/>
      <c r="T1" s="717"/>
      <c r="U1" s="717"/>
      <c r="V1" s="717"/>
      <c r="X1" s="244"/>
    </row>
    <row r="2" spans="1:24" ht="30" customHeight="1" thickBot="1">
      <c r="A2" s="62"/>
      <c r="P2" s="718"/>
      <c r="Q2" s="718"/>
      <c r="R2" s="718"/>
      <c r="S2" s="718"/>
      <c r="T2" s="718"/>
      <c r="U2" s="718"/>
      <c r="V2" s="718"/>
      <c r="W2" s="718"/>
      <c r="X2" s="718"/>
    </row>
    <row r="3" spans="1:24" ht="16.5" customHeight="1" thickBot="1">
      <c r="A3" s="64"/>
      <c r="B3" s="65"/>
      <c r="C3" s="66" t="s">
        <v>105</v>
      </c>
      <c r="D3" s="67"/>
      <c r="E3" s="67"/>
      <c r="F3" s="67"/>
      <c r="G3" s="67"/>
      <c r="H3" s="67"/>
      <c r="I3" s="67"/>
      <c r="J3" s="67"/>
      <c r="K3" s="67"/>
      <c r="L3" s="67"/>
      <c r="M3" s="67"/>
      <c r="N3" s="67"/>
      <c r="O3" s="67"/>
      <c r="P3" s="67"/>
      <c r="Q3" s="67"/>
      <c r="R3" s="67"/>
      <c r="S3" s="67"/>
      <c r="T3" s="68"/>
      <c r="U3" s="67"/>
      <c r="V3" s="68"/>
      <c r="W3" s="67"/>
      <c r="X3" s="68"/>
    </row>
    <row r="4" spans="1:24" ht="16.5" customHeight="1" thickTop="1">
      <c r="A4" s="214" t="s">
        <v>88</v>
      </c>
      <c r="B4" s="69" t="s">
        <v>39</v>
      </c>
      <c r="C4" s="747" t="s">
        <v>59</v>
      </c>
      <c r="D4" s="748"/>
      <c r="E4" s="747" t="s">
        <v>60</v>
      </c>
      <c r="F4" s="748"/>
      <c r="G4" s="747" t="s">
        <v>61</v>
      </c>
      <c r="H4" s="748"/>
      <c r="I4" s="747" t="s">
        <v>62</v>
      </c>
      <c r="J4" s="748"/>
      <c r="K4" s="747" t="s">
        <v>63</v>
      </c>
      <c r="L4" s="748"/>
      <c r="M4" s="747" t="s">
        <v>64</v>
      </c>
      <c r="N4" s="748"/>
      <c r="O4" s="747" t="s">
        <v>65</v>
      </c>
      <c r="P4" s="748"/>
      <c r="Q4" s="747" t="s">
        <v>66</v>
      </c>
      <c r="R4" s="748"/>
      <c r="S4" s="747" t="s">
        <v>245</v>
      </c>
      <c r="T4" s="748"/>
      <c r="U4" s="747" t="s">
        <v>246</v>
      </c>
      <c r="V4" s="748"/>
      <c r="W4" s="70" t="s">
        <v>42</v>
      </c>
      <c r="X4" s="121"/>
    </row>
    <row r="5" spans="1:24" ht="12" thickBot="1">
      <c r="A5" s="586" t="s">
        <v>364</v>
      </c>
      <c r="B5" s="71"/>
      <c r="C5" s="72" t="s">
        <v>57</v>
      </c>
      <c r="D5" s="73" t="s">
        <v>58</v>
      </c>
      <c r="E5" s="72" t="s">
        <v>57</v>
      </c>
      <c r="F5" s="73" t="s">
        <v>58</v>
      </c>
      <c r="G5" s="72" t="s">
        <v>57</v>
      </c>
      <c r="H5" s="73" t="s">
        <v>58</v>
      </c>
      <c r="I5" s="72" t="s">
        <v>57</v>
      </c>
      <c r="J5" s="73" t="s">
        <v>58</v>
      </c>
      <c r="K5" s="72" t="s">
        <v>57</v>
      </c>
      <c r="L5" s="73" t="s">
        <v>58</v>
      </c>
      <c r="M5" s="72" t="s">
        <v>57</v>
      </c>
      <c r="N5" s="73" t="s">
        <v>58</v>
      </c>
      <c r="O5" s="72" t="s">
        <v>57</v>
      </c>
      <c r="P5" s="73" t="s">
        <v>58</v>
      </c>
      <c r="Q5" s="72" t="s">
        <v>57</v>
      </c>
      <c r="R5" s="73" t="s">
        <v>58</v>
      </c>
      <c r="S5" s="72" t="s">
        <v>57</v>
      </c>
      <c r="T5" s="74" t="s">
        <v>58</v>
      </c>
      <c r="U5" s="72" t="s">
        <v>57</v>
      </c>
      <c r="V5" s="74" t="s">
        <v>58</v>
      </c>
      <c r="W5" s="72" t="s">
        <v>57</v>
      </c>
      <c r="X5" s="74" t="s">
        <v>58</v>
      </c>
    </row>
    <row r="6" spans="1:25" ht="12.75" customHeight="1" thickTop="1">
      <c r="A6" s="25" t="str">
        <f>'t1'!A6</f>
        <v>SEGRETARIO GENERALE CCIAA</v>
      </c>
      <c r="B6" s="164" t="str">
        <f>'t1'!B6</f>
        <v>0D0104</v>
      </c>
      <c r="C6" s="169"/>
      <c r="D6" s="170"/>
      <c r="E6" s="169"/>
      <c r="F6" s="170"/>
      <c r="G6" s="169"/>
      <c r="H6" s="170"/>
      <c r="I6" s="169"/>
      <c r="J6" s="170"/>
      <c r="K6" s="169"/>
      <c r="L6" s="170"/>
      <c r="M6" s="171"/>
      <c r="N6" s="172"/>
      <c r="O6" s="169"/>
      <c r="P6" s="170"/>
      <c r="Q6" s="169"/>
      <c r="R6" s="170"/>
      <c r="S6" s="173"/>
      <c r="T6" s="174"/>
      <c r="U6" s="173"/>
      <c r="V6" s="174"/>
      <c r="W6" s="343">
        <f>SUM(C6,E6,G6,I6,K6,M6,O6,Q6,S6,U6)</f>
        <v>0</v>
      </c>
      <c r="X6" s="344">
        <f>SUM(D6,F6,H6,J6,L6,N6,P6,R6,T6,V6)</f>
        <v>0</v>
      </c>
      <c r="Y6" s="61">
        <f>'t1'!M6</f>
        <v>1</v>
      </c>
    </row>
    <row r="7" spans="1:25" ht="12.75" customHeight="1">
      <c r="A7" s="136" t="str">
        <f>'t1'!A7</f>
        <v>DIRETTORE  GENERALE</v>
      </c>
      <c r="B7" s="157" t="str">
        <f>'t1'!B7</f>
        <v>0D0097</v>
      </c>
      <c r="C7" s="169"/>
      <c r="D7" s="170"/>
      <c r="E7" s="169"/>
      <c r="F7" s="170"/>
      <c r="G7" s="169"/>
      <c r="H7" s="170"/>
      <c r="I7" s="169"/>
      <c r="J7" s="170"/>
      <c r="K7" s="169"/>
      <c r="L7" s="170"/>
      <c r="M7" s="171"/>
      <c r="N7" s="172"/>
      <c r="O7" s="169"/>
      <c r="P7" s="170"/>
      <c r="Q7" s="169"/>
      <c r="R7" s="170"/>
      <c r="S7" s="173"/>
      <c r="T7" s="175"/>
      <c r="U7" s="173"/>
      <c r="V7" s="175"/>
      <c r="W7" s="343">
        <f aca="true" t="shared" si="0" ref="W7:W38">SUM(C7,E7,G7,I7,K7,M7,O7,Q7,S7,U7)</f>
        <v>0</v>
      </c>
      <c r="X7" s="345">
        <f aca="true" t="shared" si="1" ref="X7:X38">SUM(D7,F7,H7,J7,L7,N7,P7,R7,T7,V7)</f>
        <v>0</v>
      </c>
      <c r="Y7" s="61">
        <f>'t1'!M7</f>
        <v>0</v>
      </c>
    </row>
    <row r="8" spans="1:25" ht="12.75" customHeight="1">
      <c r="A8" s="136" t="str">
        <f>'t1'!A8</f>
        <v>DIRIGENTE FUORI D.O.</v>
      </c>
      <c r="B8" s="157" t="str">
        <f>'t1'!B8</f>
        <v>0D0098</v>
      </c>
      <c r="C8" s="169"/>
      <c r="D8" s="170"/>
      <c r="E8" s="169"/>
      <c r="F8" s="170"/>
      <c r="G8" s="169"/>
      <c r="H8" s="170"/>
      <c r="I8" s="169"/>
      <c r="J8" s="170"/>
      <c r="K8" s="169"/>
      <c r="L8" s="170"/>
      <c r="M8" s="171"/>
      <c r="N8" s="172"/>
      <c r="O8" s="169"/>
      <c r="P8" s="170"/>
      <c r="Q8" s="169"/>
      <c r="R8" s="170"/>
      <c r="S8" s="173"/>
      <c r="T8" s="175"/>
      <c r="U8" s="173"/>
      <c r="V8" s="175"/>
      <c r="W8" s="343">
        <f t="shared" si="0"/>
        <v>0</v>
      </c>
      <c r="X8" s="345">
        <f t="shared" si="1"/>
        <v>0</v>
      </c>
      <c r="Y8" s="61">
        <f>'t1'!M8</f>
        <v>0</v>
      </c>
    </row>
    <row r="9" spans="1:25" ht="12.75" customHeight="1">
      <c r="A9" s="136" t="str">
        <f>'t1'!A9</f>
        <v>ALTRE SPECIALIZZ. FUORI D.O.</v>
      </c>
      <c r="B9" s="157" t="str">
        <f>'t1'!B9</f>
        <v>0D0095</v>
      </c>
      <c r="C9" s="169"/>
      <c r="D9" s="170"/>
      <c r="E9" s="169"/>
      <c r="F9" s="170"/>
      <c r="G9" s="169"/>
      <c r="H9" s="170"/>
      <c r="I9" s="169"/>
      <c r="J9" s="170"/>
      <c r="K9" s="169"/>
      <c r="L9" s="170"/>
      <c r="M9" s="171"/>
      <c r="N9" s="172"/>
      <c r="O9" s="169"/>
      <c r="P9" s="170"/>
      <c r="Q9" s="169"/>
      <c r="R9" s="170"/>
      <c r="S9" s="173"/>
      <c r="T9" s="175"/>
      <c r="U9" s="173"/>
      <c r="V9" s="175"/>
      <c r="W9" s="343">
        <f t="shared" si="0"/>
        <v>0</v>
      </c>
      <c r="X9" s="345">
        <f t="shared" si="1"/>
        <v>0</v>
      </c>
      <c r="Y9" s="61">
        <f>'t1'!M9</f>
        <v>0</v>
      </c>
    </row>
    <row r="10" spans="1:25" ht="12.75" customHeight="1">
      <c r="A10" s="136" t="str">
        <f>'t1'!A10</f>
        <v>QUALIFICA DIRIGENZIALE ATEMPO INDETERMINATO 1^ FASCIA</v>
      </c>
      <c r="B10" s="157" t="str">
        <f>'t1'!B10</f>
        <v>0D0077</v>
      </c>
      <c r="C10" s="169"/>
      <c r="D10" s="170"/>
      <c r="E10" s="169"/>
      <c r="F10" s="170"/>
      <c r="G10" s="169"/>
      <c r="H10" s="170"/>
      <c r="I10" s="169"/>
      <c r="J10" s="170"/>
      <c r="K10" s="169"/>
      <c r="L10" s="170"/>
      <c r="M10" s="171"/>
      <c r="N10" s="172"/>
      <c r="O10" s="169"/>
      <c r="P10" s="170"/>
      <c r="Q10" s="169"/>
      <c r="R10" s="170"/>
      <c r="S10" s="173"/>
      <c r="T10" s="175"/>
      <c r="U10" s="173"/>
      <c r="V10" s="175"/>
      <c r="W10" s="343">
        <f t="shared" si="0"/>
        <v>0</v>
      </c>
      <c r="X10" s="345">
        <f t="shared" si="1"/>
        <v>0</v>
      </c>
      <c r="Y10" s="61">
        <f>'t1'!M10</f>
        <v>0</v>
      </c>
    </row>
    <row r="11" spans="1:25" ht="12.75" customHeight="1">
      <c r="A11" s="136" t="str">
        <f>'t1'!A11</f>
        <v>QUALIFICA DIRIGENZIALE A TEMPO INDETERMINATO 2^ FASCIA</v>
      </c>
      <c r="B11" s="157" t="str">
        <f>'t1'!B11</f>
        <v>0D0079</v>
      </c>
      <c r="C11" s="169"/>
      <c r="D11" s="170"/>
      <c r="E11" s="169"/>
      <c r="F11" s="170"/>
      <c r="G11" s="169"/>
      <c r="H11" s="170"/>
      <c r="I11" s="169"/>
      <c r="J11" s="170"/>
      <c r="K11" s="169"/>
      <c r="L11" s="170"/>
      <c r="M11" s="171"/>
      <c r="N11" s="172"/>
      <c r="O11" s="169"/>
      <c r="P11" s="170"/>
      <c r="Q11" s="169"/>
      <c r="R11" s="170"/>
      <c r="S11" s="173"/>
      <c r="T11" s="175"/>
      <c r="U11" s="173"/>
      <c r="V11" s="175"/>
      <c r="W11" s="343">
        <f t="shared" si="0"/>
        <v>0</v>
      </c>
      <c r="X11" s="345">
        <f t="shared" si="1"/>
        <v>0</v>
      </c>
      <c r="Y11" s="61">
        <f>'t1'!M11</f>
        <v>0</v>
      </c>
    </row>
    <row r="12" spans="1:25" ht="12.75" customHeight="1">
      <c r="A12" s="136" t="str">
        <f>'t1'!A12</f>
        <v>QUALIFICA DIRIGENZIALE A TEMPO INDETERMINATO 3^ FASCIA</v>
      </c>
      <c r="B12" s="157" t="str">
        <f>'t1'!B12</f>
        <v>0D0918</v>
      </c>
      <c r="C12" s="169"/>
      <c r="D12" s="170"/>
      <c r="E12" s="169"/>
      <c r="F12" s="170"/>
      <c r="G12" s="169"/>
      <c r="H12" s="170"/>
      <c r="I12" s="169"/>
      <c r="J12" s="170"/>
      <c r="K12" s="169"/>
      <c r="L12" s="170"/>
      <c r="M12" s="171"/>
      <c r="N12" s="172"/>
      <c r="O12" s="169"/>
      <c r="P12" s="170"/>
      <c r="Q12" s="169"/>
      <c r="R12" s="170"/>
      <c r="S12" s="173"/>
      <c r="T12" s="175"/>
      <c r="U12" s="173"/>
      <c r="V12" s="175"/>
      <c r="W12" s="343">
        <f t="shared" si="0"/>
        <v>0</v>
      </c>
      <c r="X12" s="345">
        <f t="shared" si="1"/>
        <v>0</v>
      </c>
      <c r="Y12" s="61">
        <f>'t1'!M12</f>
        <v>0</v>
      </c>
    </row>
    <row r="13" spans="1:25" ht="12.75" customHeight="1">
      <c r="A13" s="136" t="str">
        <f>'t1'!A13</f>
        <v>QUALIFICA DIRIGENZIALE TEMPO DETER.</v>
      </c>
      <c r="B13" s="157" t="str">
        <f>'t1'!B13</f>
        <v>0D0099</v>
      </c>
      <c r="C13" s="169"/>
      <c r="D13" s="170"/>
      <c r="E13" s="169"/>
      <c r="F13" s="170"/>
      <c r="G13" s="169"/>
      <c r="H13" s="170"/>
      <c r="I13" s="169"/>
      <c r="J13" s="170"/>
      <c r="K13" s="169"/>
      <c r="L13" s="170"/>
      <c r="M13" s="171"/>
      <c r="N13" s="172"/>
      <c r="O13" s="169"/>
      <c r="P13" s="170"/>
      <c r="Q13" s="169"/>
      <c r="R13" s="170"/>
      <c r="S13" s="173"/>
      <c r="T13" s="175"/>
      <c r="U13" s="173"/>
      <c r="V13" s="175"/>
      <c r="W13" s="343">
        <f t="shared" si="0"/>
        <v>0</v>
      </c>
      <c r="X13" s="345">
        <f t="shared" si="1"/>
        <v>0</v>
      </c>
      <c r="Y13" s="61">
        <f>'t1'!M13</f>
        <v>0</v>
      </c>
    </row>
    <row r="14" spans="1:25" ht="12.75" customHeight="1">
      <c r="A14" s="136" t="str">
        <f>'t1'!A14</f>
        <v>POSIZIONE ECONOMICA D7</v>
      </c>
      <c r="B14" s="157" t="str">
        <f>'t1'!B14</f>
        <v>0D7000</v>
      </c>
      <c r="C14" s="169"/>
      <c r="D14" s="170"/>
      <c r="E14" s="169"/>
      <c r="F14" s="170"/>
      <c r="G14" s="169"/>
      <c r="H14" s="170"/>
      <c r="I14" s="169"/>
      <c r="J14" s="170"/>
      <c r="K14" s="169"/>
      <c r="L14" s="170"/>
      <c r="M14" s="171"/>
      <c r="N14" s="172"/>
      <c r="O14" s="169"/>
      <c r="P14" s="170"/>
      <c r="Q14" s="169"/>
      <c r="R14" s="170"/>
      <c r="S14" s="173"/>
      <c r="T14" s="175"/>
      <c r="U14" s="173"/>
      <c r="V14" s="175"/>
      <c r="W14" s="343">
        <f t="shared" si="0"/>
        <v>0</v>
      </c>
      <c r="X14" s="345">
        <f t="shared" si="1"/>
        <v>0</v>
      </c>
      <c r="Y14" s="61">
        <f>'t1'!M15</f>
        <v>3</v>
      </c>
    </row>
    <row r="15" spans="1:25" ht="12.75" customHeight="1">
      <c r="A15" s="136" t="str">
        <f>'t1'!A15</f>
        <v>POSIZIONE ECONOMICA D6</v>
      </c>
      <c r="B15" s="157" t="str">
        <f>'t1'!B15</f>
        <v>0D6000</v>
      </c>
      <c r="C15" s="169"/>
      <c r="D15" s="170"/>
      <c r="E15" s="169"/>
      <c r="F15" s="170"/>
      <c r="G15" s="169"/>
      <c r="H15" s="170"/>
      <c r="I15" s="169"/>
      <c r="J15" s="170"/>
      <c r="K15" s="169"/>
      <c r="L15" s="170"/>
      <c r="M15" s="171"/>
      <c r="N15" s="172"/>
      <c r="O15" s="169">
        <v>1</v>
      </c>
      <c r="P15" s="170"/>
      <c r="Q15" s="169">
        <v>3</v>
      </c>
      <c r="R15" s="170">
        <v>3</v>
      </c>
      <c r="S15" s="173"/>
      <c r="T15" s="175"/>
      <c r="U15" s="173"/>
      <c r="V15" s="175"/>
      <c r="W15" s="343">
        <f t="shared" si="0"/>
        <v>4</v>
      </c>
      <c r="X15" s="345">
        <f t="shared" si="1"/>
        <v>3</v>
      </c>
      <c r="Y15" s="61">
        <f>'t1'!M16</f>
        <v>0</v>
      </c>
    </row>
    <row r="16" spans="1:25" ht="12.75" customHeight="1">
      <c r="A16" s="136" t="str">
        <f>'t1'!A16</f>
        <v>POSIZIONE ECONOMICA D5</v>
      </c>
      <c r="B16" s="157" t="str">
        <f>'t1'!B16</f>
        <v>052000</v>
      </c>
      <c r="C16" s="169"/>
      <c r="D16" s="170"/>
      <c r="E16" s="169"/>
      <c r="F16" s="170"/>
      <c r="G16" s="169"/>
      <c r="H16" s="170"/>
      <c r="I16" s="169"/>
      <c r="J16" s="170"/>
      <c r="K16" s="169"/>
      <c r="L16" s="170"/>
      <c r="M16" s="171"/>
      <c r="N16" s="172"/>
      <c r="O16" s="169"/>
      <c r="P16" s="170"/>
      <c r="Q16" s="169"/>
      <c r="R16" s="170"/>
      <c r="S16" s="173"/>
      <c r="T16" s="175"/>
      <c r="U16" s="173"/>
      <c r="V16" s="175"/>
      <c r="W16" s="343">
        <f t="shared" si="0"/>
        <v>0</v>
      </c>
      <c r="X16" s="345">
        <f t="shared" si="1"/>
        <v>0</v>
      </c>
      <c r="Y16" s="61">
        <f>'t1'!M17</f>
        <v>1</v>
      </c>
    </row>
    <row r="17" spans="1:25" ht="12.75" customHeight="1">
      <c r="A17" s="136" t="str">
        <f>'t1'!A17</f>
        <v>POSIZIONE ECONOMICA D4</v>
      </c>
      <c r="B17" s="157" t="str">
        <f>'t1'!B17</f>
        <v>051000</v>
      </c>
      <c r="C17" s="169"/>
      <c r="D17" s="170"/>
      <c r="E17" s="169"/>
      <c r="F17" s="170"/>
      <c r="G17" s="169"/>
      <c r="H17" s="170"/>
      <c r="I17" s="169"/>
      <c r="J17" s="170"/>
      <c r="K17" s="169"/>
      <c r="L17" s="170"/>
      <c r="M17" s="171">
        <v>1</v>
      </c>
      <c r="N17" s="172"/>
      <c r="O17" s="169"/>
      <c r="P17" s="170"/>
      <c r="Q17" s="169"/>
      <c r="R17" s="170"/>
      <c r="S17" s="173"/>
      <c r="T17" s="175"/>
      <c r="U17" s="173"/>
      <c r="V17" s="175"/>
      <c r="W17" s="343">
        <f t="shared" si="0"/>
        <v>1</v>
      </c>
      <c r="X17" s="345">
        <f t="shared" si="1"/>
        <v>0</v>
      </c>
      <c r="Y17" s="61">
        <f>'t1'!M18</f>
        <v>0</v>
      </c>
    </row>
    <row r="18" spans="1:25" ht="12.75" customHeight="1">
      <c r="A18" s="136" t="str">
        <f>'t1'!A18</f>
        <v>POSIZIONE ECONOMICA D3</v>
      </c>
      <c r="B18" s="157" t="str">
        <f>'t1'!B18</f>
        <v>050000</v>
      </c>
      <c r="C18" s="169"/>
      <c r="D18" s="170"/>
      <c r="E18" s="169"/>
      <c r="F18" s="170"/>
      <c r="G18" s="169"/>
      <c r="H18" s="170"/>
      <c r="I18" s="169"/>
      <c r="J18" s="170"/>
      <c r="K18" s="169"/>
      <c r="L18" s="170"/>
      <c r="M18" s="171"/>
      <c r="N18" s="172"/>
      <c r="O18" s="169"/>
      <c r="P18" s="170"/>
      <c r="Q18" s="169"/>
      <c r="R18" s="170"/>
      <c r="S18" s="173"/>
      <c r="T18" s="175"/>
      <c r="U18" s="173"/>
      <c r="V18" s="175"/>
      <c r="W18" s="343">
        <f t="shared" si="0"/>
        <v>0</v>
      </c>
      <c r="X18" s="345">
        <f t="shared" si="1"/>
        <v>0</v>
      </c>
      <c r="Y18" s="61">
        <f>'t1'!M19</f>
        <v>0</v>
      </c>
    </row>
    <row r="19" spans="1:25" ht="12.75" customHeight="1">
      <c r="A19" s="136" t="str">
        <f>'t1'!A19</f>
        <v>POSIZIONE ECONOMICA D2</v>
      </c>
      <c r="B19" s="157" t="str">
        <f>'t1'!B19</f>
        <v>049000</v>
      </c>
      <c r="C19" s="169"/>
      <c r="D19" s="170"/>
      <c r="E19" s="169"/>
      <c r="F19" s="170"/>
      <c r="G19" s="169"/>
      <c r="H19" s="170"/>
      <c r="I19" s="169"/>
      <c r="J19" s="170"/>
      <c r="K19" s="169"/>
      <c r="L19" s="170"/>
      <c r="M19" s="171"/>
      <c r="N19" s="172"/>
      <c r="O19" s="169"/>
      <c r="P19" s="170"/>
      <c r="Q19" s="169"/>
      <c r="R19" s="170"/>
      <c r="S19" s="173"/>
      <c r="T19" s="175"/>
      <c r="U19" s="173"/>
      <c r="V19" s="175"/>
      <c r="W19" s="343">
        <f t="shared" si="0"/>
        <v>0</v>
      </c>
      <c r="X19" s="345">
        <f t="shared" si="1"/>
        <v>0</v>
      </c>
      <c r="Y19" s="61">
        <f>'t1'!M20</f>
        <v>0</v>
      </c>
    </row>
    <row r="20" spans="1:25" ht="12.75" customHeight="1">
      <c r="A20" s="136" t="str">
        <f>'t1'!A20</f>
        <v>POSIZIONE ECONOMICA D1</v>
      </c>
      <c r="B20" s="157" t="str">
        <f>'t1'!B20</f>
        <v>048000</v>
      </c>
      <c r="C20" s="169"/>
      <c r="D20" s="170"/>
      <c r="E20" s="169"/>
      <c r="F20" s="170"/>
      <c r="G20" s="169"/>
      <c r="H20" s="170"/>
      <c r="I20" s="169"/>
      <c r="J20" s="170"/>
      <c r="K20" s="169"/>
      <c r="L20" s="170"/>
      <c r="M20" s="171"/>
      <c r="N20" s="172"/>
      <c r="O20" s="169"/>
      <c r="P20" s="170"/>
      <c r="Q20" s="169"/>
      <c r="R20" s="170"/>
      <c r="S20" s="173"/>
      <c r="T20" s="175"/>
      <c r="U20" s="173"/>
      <c r="V20" s="175"/>
      <c r="W20" s="343">
        <f t="shared" si="0"/>
        <v>0</v>
      </c>
      <c r="X20" s="345">
        <f t="shared" si="1"/>
        <v>0</v>
      </c>
      <c r="Y20" s="61">
        <f>'t1'!M22</f>
        <v>0</v>
      </c>
    </row>
    <row r="21" spans="1:25" ht="12.75" customHeight="1">
      <c r="A21" s="136" t="str">
        <f>'t1'!A21</f>
        <v>POSIZIONE ECONOMICA D7 CORPO FORESTALE</v>
      </c>
      <c r="B21" s="157" t="str">
        <f>'t1'!B21</f>
        <v>0D7CF0</v>
      </c>
      <c r="C21" s="169"/>
      <c r="D21" s="170"/>
      <c r="E21" s="169"/>
      <c r="F21" s="170"/>
      <c r="G21" s="169"/>
      <c r="H21" s="170"/>
      <c r="I21" s="169"/>
      <c r="J21" s="170"/>
      <c r="K21" s="169"/>
      <c r="L21" s="170"/>
      <c r="M21" s="171"/>
      <c r="N21" s="172"/>
      <c r="O21" s="169"/>
      <c r="P21" s="170"/>
      <c r="Q21" s="169"/>
      <c r="R21" s="170"/>
      <c r="S21" s="173"/>
      <c r="T21" s="175"/>
      <c r="U21" s="173"/>
      <c r="V21" s="175"/>
      <c r="W21" s="343">
        <f t="shared" si="0"/>
        <v>0</v>
      </c>
      <c r="X21" s="345">
        <f t="shared" si="1"/>
        <v>0</v>
      </c>
      <c r="Y21" s="61">
        <f>'t1'!M23</f>
        <v>0</v>
      </c>
    </row>
    <row r="22" spans="1:25" ht="12.75" customHeight="1">
      <c r="A22" s="136" t="str">
        <f>'t1'!A22</f>
        <v>POSIZIONE ECONOMICA D6 CORPO FORESTALE</v>
      </c>
      <c r="B22" s="157" t="str">
        <f>'t1'!B22</f>
        <v>0D6CF0</v>
      </c>
      <c r="C22" s="169"/>
      <c r="D22" s="170"/>
      <c r="E22" s="169"/>
      <c r="F22" s="170"/>
      <c r="G22" s="169"/>
      <c r="H22" s="170"/>
      <c r="I22" s="169"/>
      <c r="J22" s="170"/>
      <c r="K22" s="169"/>
      <c r="L22" s="170"/>
      <c r="M22" s="171"/>
      <c r="N22" s="172"/>
      <c r="O22" s="169"/>
      <c r="P22" s="170"/>
      <c r="Q22" s="169"/>
      <c r="R22" s="170"/>
      <c r="S22" s="173"/>
      <c r="T22" s="175"/>
      <c r="U22" s="173"/>
      <c r="V22" s="175"/>
      <c r="W22" s="343">
        <f t="shared" si="0"/>
        <v>0</v>
      </c>
      <c r="X22" s="345">
        <f t="shared" si="1"/>
        <v>0</v>
      </c>
      <c r="Y22" s="61">
        <f>'t1'!M24</f>
        <v>0</v>
      </c>
    </row>
    <row r="23" spans="1:25" ht="12.75" customHeight="1">
      <c r="A23" s="136" t="str">
        <f>'t1'!A23</f>
        <v>POSIZIONE ECONOMICA D5 CORPO FORESTALE</v>
      </c>
      <c r="B23" s="157" t="str">
        <f>'t1'!B23</f>
        <v>052CF0</v>
      </c>
      <c r="C23" s="169"/>
      <c r="D23" s="170"/>
      <c r="E23" s="169"/>
      <c r="F23" s="170"/>
      <c r="G23" s="169"/>
      <c r="H23" s="170"/>
      <c r="I23" s="169"/>
      <c r="J23" s="170"/>
      <c r="K23" s="169"/>
      <c r="L23" s="170"/>
      <c r="M23" s="171"/>
      <c r="N23" s="172"/>
      <c r="O23" s="169"/>
      <c r="P23" s="170"/>
      <c r="Q23" s="169"/>
      <c r="R23" s="170"/>
      <c r="S23" s="173"/>
      <c r="T23" s="175"/>
      <c r="U23" s="173"/>
      <c r="V23" s="175"/>
      <c r="W23" s="343">
        <f t="shared" si="0"/>
        <v>0</v>
      </c>
      <c r="X23" s="345">
        <f t="shared" si="1"/>
        <v>0</v>
      </c>
      <c r="Y23" s="61">
        <f>'t1'!M25</f>
        <v>0</v>
      </c>
    </row>
    <row r="24" spans="1:25" ht="12.75" customHeight="1">
      <c r="A24" s="136" t="str">
        <f>'t1'!A24</f>
        <v>POSIZIONE ECONOMICA D4 CORPO FORESTALE</v>
      </c>
      <c r="B24" s="157" t="str">
        <f>'t1'!B24</f>
        <v>051CF0</v>
      </c>
      <c r="C24" s="169"/>
      <c r="D24" s="170"/>
      <c r="E24" s="169"/>
      <c r="F24" s="170"/>
      <c r="G24" s="169"/>
      <c r="H24" s="170"/>
      <c r="I24" s="169"/>
      <c r="J24" s="170"/>
      <c r="K24" s="169"/>
      <c r="L24" s="170"/>
      <c r="M24" s="171"/>
      <c r="N24" s="172"/>
      <c r="O24" s="169"/>
      <c r="P24" s="170"/>
      <c r="Q24" s="169"/>
      <c r="R24" s="170"/>
      <c r="S24" s="173"/>
      <c r="T24" s="175"/>
      <c r="U24" s="173"/>
      <c r="V24" s="175"/>
      <c r="W24" s="343">
        <f t="shared" si="0"/>
        <v>0</v>
      </c>
      <c r="X24" s="345">
        <f t="shared" si="1"/>
        <v>0</v>
      </c>
      <c r="Y24" s="61">
        <f>'t1'!M26</f>
        <v>0</v>
      </c>
    </row>
    <row r="25" spans="1:25" ht="12.75" customHeight="1">
      <c r="A25" s="136" t="str">
        <f>'t1'!A25</f>
        <v>POSIZIONE ECONOMICA D3 CORPO FORESTALE</v>
      </c>
      <c r="B25" s="157" t="str">
        <f>'t1'!B25</f>
        <v>050CF0</v>
      </c>
      <c r="C25" s="169"/>
      <c r="D25" s="170"/>
      <c r="E25" s="169"/>
      <c r="F25" s="170"/>
      <c r="G25" s="169"/>
      <c r="H25" s="170"/>
      <c r="I25" s="169"/>
      <c r="J25" s="170"/>
      <c r="K25" s="169"/>
      <c r="L25" s="170"/>
      <c r="M25" s="171"/>
      <c r="N25" s="172"/>
      <c r="O25" s="169"/>
      <c r="P25" s="170"/>
      <c r="Q25" s="169"/>
      <c r="R25" s="170"/>
      <c r="S25" s="173"/>
      <c r="T25" s="175"/>
      <c r="U25" s="173"/>
      <c r="V25" s="175"/>
      <c r="W25" s="343">
        <f t="shared" si="0"/>
        <v>0</v>
      </c>
      <c r="X25" s="345">
        <f t="shared" si="1"/>
        <v>0</v>
      </c>
      <c r="Y25" s="61">
        <f>'t1'!M27</f>
        <v>0</v>
      </c>
    </row>
    <row r="26" spans="1:25" ht="12.75" customHeight="1">
      <c r="A26" s="136" t="str">
        <f>'t1'!A26</f>
        <v>POSIZIONE ECONOMICA D2 CORPO FORESTALE</v>
      </c>
      <c r="B26" s="157" t="str">
        <f>'t1'!B26</f>
        <v>049CF0</v>
      </c>
      <c r="C26" s="169"/>
      <c r="D26" s="170"/>
      <c r="E26" s="169"/>
      <c r="F26" s="170"/>
      <c r="G26" s="169"/>
      <c r="H26" s="170"/>
      <c r="I26" s="169"/>
      <c r="J26" s="170"/>
      <c r="K26" s="169"/>
      <c r="L26" s="170"/>
      <c r="M26" s="171"/>
      <c r="N26" s="172"/>
      <c r="O26" s="169"/>
      <c r="P26" s="170"/>
      <c r="Q26" s="169"/>
      <c r="R26" s="170"/>
      <c r="S26" s="173"/>
      <c r="T26" s="175"/>
      <c r="U26" s="173"/>
      <c r="V26" s="175"/>
      <c r="W26" s="343">
        <f t="shared" si="0"/>
        <v>0</v>
      </c>
      <c r="X26" s="345">
        <f t="shared" si="1"/>
        <v>0</v>
      </c>
      <c r="Y26" s="61">
        <f>'t1'!M29</f>
        <v>5</v>
      </c>
    </row>
    <row r="27" spans="1:25" ht="12.75" customHeight="1">
      <c r="A27" s="136" t="str">
        <f>'t1'!A27</f>
        <v>POSIZIONE ECONOMICA D1 CORPO FORESTALE</v>
      </c>
      <c r="B27" s="157" t="str">
        <f>'t1'!B27</f>
        <v>048CF0</v>
      </c>
      <c r="C27" s="169"/>
      <c r="D27" s="170"/>
      <c r="E27" s="169"/>
      <c r="F27" s="170"/>
      <c r="G27" s="169"/>
      <c r="H27" s="170"/>
      <c r="I27" s="169"/>
      <c r="J27" s="170"/>
      <c r="K27" s="169"/>
      <c r="L27" s="170"/>
      <c r="M27" s="171"/>
      <c r="N27" s="172"/>
      <c r="O27" s="169"/>
      <c r="P27" s="170"/>
      <c r="Q27" s="169"/>
      <c r="R27" s="170"/>
      <c r="S27" s="173"/>
      <c r="T27" s="175"/>
      <c r="U27" s="173"/>
      <c r="V27" s="175"/>
      <c r="W27" s="343">
        <f t="shared" si="0"/>
        <v>0</v>
      </c>
      <c r="X27" s="345">
        <f t="shared" si="1"/>
        <v>0</v>
      </c>
      <c r="Y27" s="61">
        <f>'t1'!M30</f>
        <v>6</v>
      </c>
    </row>
    <row r="28" spans="1:25" ht="12.75" customHeight="1">
      <c r="A28" s="136" t="str">
        <f>'t1'!A28</f>
        <v>POSIZIONE ECONOMICA C9</v>
      </c>
      <c r="B28" s="157" t="str">
        <f>'t1'!B28</f>
        <v>0C9000</v>
      </c>
      <c r="C28" s="169"/>
      <c r="D28" s="170"/>
      <c r="E28" s="169"/>
      <c r="F28" s="170"/>
      <c r="G28" s="169"/>
      <c r="H28" s="170"/>
      <c r="I28" s="169"/>
      <c r="J28" s="170"/>
      <c r="K28" s="169">
        <v>6</v>
      </c>
      <c r="L28" s="170">
        <v>14</v>
      </c>
      <c r="M28" s="171">
        <v>1</v>
      </c>
      <c r="N28" s="172">
        <v>6</v>
      </c>
      <c r="O28" s="169"/>
      <c r="P28" s="170"/>
      <c r="Q28" s="169">
        <v>2</v>
      </c>
      <c r="R28" s="170">
        <v>2</v>
      </c>
      <c r="S28" s="173"/>
      <c r="T28" s="175"/>
      <c r="U28" s="173"/>
      <c r="V28" s="175"/>
      <c r="W28" s="343">
        <f t="shared" si="0"/>
        <v>9</v>
      </c>
      <c r="X28" s="345">
        <f t="shared" si="1"/>
        <v>22</v>
      </c>
      <c r="Y28" s="61">
        <f>'t1'!M31</f>
        <v>2</v>
      </c>
    </row>
    <row r="29" spans="1:25" ht="12.75" customHeight="1">
      <c r="A29" s="136" t="str">
        <f>'t1'!A29</f>
        <v>POSIZIONE ECONOMICA C8</v>
      </c>
      <c r="B29" s="157" t="str">
        <f>'t1'!B29</f>
        <v>0C8000</v>
      </c>
      <c r="C29" s="169"/>
      <c r="D29" s="170"/>
      <c r="E29" s="169"/>
      <c r="F29" s="170"/>
      <c r="G29" s="169"/>
      <c r="H29" s="170"/>
      <c r="I29" s="169"/>
      <c r="J29" s="170"/>
      <c r="K29" s="169"/>
      <c r="L29" s="170"/>
      <c r="M29" s="171"/>
      <c r="N29" s="172"/>
      <c r="O29" s="169"/>
      <c r="P29" s="170"/>
      <c r="Q29" s="169"/>
      <c r="R29" s="170"/>
      <c r="S29" s="173"/>
      <c r="T29" s="175"/>
      <c r="U29" s="173"/>
      <c r="V29" s="175"/>
      <c r="W29" s="343">
        <f t="shared" si="0"/>
        <v>0</v>
      </c>
      <c r="X29" s="345">
        <f t="shared" si="1"/>
        <v>0</v>
      </c>
      <c r="Y29" s="61">
        <f>'t1'!M32</f>
        <v>2</v>
      </c>
    </row>
    <row r="30" spans="1:25" ht="12.75" customHeight="1">
      <c r="A30" s="136" t="str">
        <f>'t1'!A30</f>
        <v>POSIZIONE ECONOMICA C7</v>
      </c>
      <c r="B30" s="157" t="str">
        <f>'t1'!B30</f>
        <v>0C7000</v>
      </c>
      <c r="C30" s="169"/>
      <c r="D30" s="170"/>
      <c r="E30" s="169"/>
      <c r="F30" s="170"/>
      <c r="G30" s="169"/>
      <c r="H30" s="170"/>
      <c r="I30" s="169"/>
      <c r="J30" s="170"/>
      <c r="K30" s="169"/>
      <c r="L30" s="170"/>
      <c r="M30" s="171">
        <v>1</v>
      </c>
      <c r="N30" s="172"/>
      <c r="O30" s="169">
        <v>3</v>
      </c>
      <c r="P30" s="170">
        <v>1</v>
      </c>
      <c r="Q30" s="169"/>
      <c r="R30" s="170"/>
      <c r="S30" s="173"/>
      <c r="T30" s="175"/>
      <c r="U30" s="173"/>
      <c r="V30" s="175"/>
      <c r="W30" s="343">
        <f t="shared" si="0"/>
        <v>4</v>
      </c>
      <c r="X30" s="345">
        <f t="shared" si="1"/>
        <v>1</v>
      </c>
      <c r="Y30" s="61">
        <f>'t1'!M33</f>
        <v>2</v>
      </c>
    </row>
    <row r="31" spans="1:25" ht="12.75" customHeight="1">
      <c r="A31" s="136" t="str">
        <f>'t1'!A31</f>
        <v>POSIZIONE ECONOMICA C6</v>
      </c>
      <c r="B31" s="157" t="str">
        <f>'t1'!B31</f>
        <v>097000</v>
      </c>
      <c r="C31" s="169"/>
      <c r="D31" s="170"/>
      <c r="E31" s="169"/>
      <c r="F31" s="170">
        <v>1</v>
      </c>
      <c r="G31" s="169"/>
      <c r="H31" s="170"/>
      <c r="I31" s="169"/>
      <c r="J31" s="170"/>
      <c r="K31" s="169">
        <v>1</v>
      </c>
      <c r="L31" s="170"/>
      <c r="M31" s="171"/>
      <c r="N31" s="172"/>
      <c r="O31" s="169"/>
      <c r="P31" s="170"/>
      <c r="Q31" s="169"/>
      <c r="R31" s="170"/>
      <c r="S31" s="173"/>
      <c r="T31" s="175"/>
      <c r="U31" s="173"/>
      <c r="V31" s="175"/>
      <c r="W31" s="343">
        <f t="shared" si="0"/>
        <v>1</v>
      </c>
      <c r="X31" s="345">
        <f t="shared" si="1"/>
        <v>1</v>
      </c>
      <c r="Y31" s="61">
        <f>'t1'!M34</f>
        <v>0</v>
      </c>
    </row>
    <row r="32" spans="1:25" ht="12.75" customHeight="1">
      <c r="A32" s="136" t="str">
        <f>'t1'!A32</f>
        <v>POSIZIONE ECONOMICA C5</v>
      </c>
      <c r="B32" s="157" t="str">
        <f>'t1'!B32</f>
        <v>046000</v>
      </c>
      <c r="C32" s="169"/>
      <c r="D32" s="170"/>
      <c r="E32" s="169"/>
      <c r="F32" s="170"/>
      <c r="G32" s="169"/>
      <c r="H32" s="170"/>
      <c r="I32" s="169"/>
      <c r="J32" s="170"/>
      <c r="K32" s="169"/>
      <c r="L32" s="170"/>
      <c r="M32" s="171">
        <v>1</v>
      </c>
      <c r="N32" s="172">
        <v>1</v>
      </c>
      <c r="O32" s="169"/>
      <c r="P32" s="170"/>
      <c r="Q32" s="169"/>
      <c r="R32" s="170"/>
      <c r="S32" s="173"/>
      <c r="T32" s="175"/>
      <c r="U32" s="173"/>
      <c r="V32" s="175"/>
      <c r="W32" s="343">
        <f t="shared" si="0"/>
        <v>1</v>
      </c>
      <c r="X32" s="345">
        <f t="shared" si="1"/>
        <v>1</v>
      </c>
      <c r="Y32" s="61">
        <f>'t1'!M35</f>
        <v>0</v>
      </c>
    </row>
    <row r="33" spans="1:25" ht="12.75" customHeight="1">
      <c r="A33" s="136" t="str">
        <f>'t1'!A33</f>
        <v>POSIZIONE ECONOMICA C4</v>
      </c>
      <c r="B33" s="157" t="str">
        <f>'t1'!B33</f>
        <v>045000</v>
      </c>
      <c r="C33" s="169"/>
      <c r="D33" s="170"/>
      <c r="E33" s="169"/>
      <c r="F33" s="170"/>
      <c r="G33" s="169"/>
      <c r="H33" s="170"/>
      <c r="I33" s="169"/>
      <c r="J33" s="170"/>
      <c r="K33" s="169">
        <v>1</v>
      </c>
      <c r="L33" s="170">
        <v>1</v>
      </c>
      <c r="M33" s="171"/>
      <c r="N33" s="172"/>
      <c r="O33" s="169"/>
      <c r="P33" s="170"/>
      <c r="Q33" s="169"/>
      <c r="R33" s="170"/>
      <c r="S33" s="173"/>
      <c r="T33" s="175"/>
      <c r="U33" s="173"/>
      <c r="V33" s="175"/>
      <c r="W33" s="343">
        <f t="shared" si="0"/>
        <v>1</v>
      </c>
      <c r="X33" s="345">
        <f t="shared" si="1"/>
        <v>1</v>
      </c>
      <c r="Y33" s="61">
        <f>'t1'!M36</f>
        <v>0</v>
      </c>
    </row>
    <row r="34" spans="1:25" ht="12.75" customHeight="1">
      <c r="A34" s="136" t="str">
        <f>'t1'!A34</f>
        <v>POSIZIONE ECONOMICA C3</v>
      </c>
      <c r="B34" s="157" t="str">
        <f>'t1'!B34</f>
        <v>043000</v>
      </c>
      <c r="C34" s="176"/>
      <c r="D34" s="177"/>
      <c r="E34" s="176"/>
      <c r="F34" s="177"/>
      <c r="G34" s="176"/>
      <c r="H34" s="177"/>
      <c r="I34" s="176"/>
      <c r="J34" s="177"/>
      <c r="K34" s="176"/>
      <c r="L34" s="177"/>
      <c r="M34" s="178"/>
      <c r="N34" s="179"/>
      <c r="O34" s="176"/>
      <c r="P34" s="177"/>
      <c r="Q34" s="176"/>
      <c r="R34" s="177"/>
      <c r="S34" s="180"/>
      <c r="T34" s="181"/>
      <c r="U34" s="180"/>
      <c r="V34" s="181"/>
      <c r="W34" s="343">
        <f t="shared" si="0"/>
        <v>0</v>
      </c>
      <c r="X34" s="345">
        <f t="shared" si="1"/>
        <v>0</v>
      </c>
      <c r="Y34" s="61">
        <f>'t1'!M38</f>
        <v>0</v>
      </c>
    </row>
    <row r="35" spans="1:25" ht="12.75" customHeight="1">
      <c r="A35" s="136" t="str">
        <f>'t1'!A35</f>
        <v>POSIZIONE ECONOMICA C2</v>
      </c>
      <c r="B35" s="157" t="str">
        <f>'t1'!B35</f>
        <v>042000</v>
      </c>
      <c r="C35" s="176"/>
      <c r="D35" s="177"/>
      <c r="E35" s="176"/>
      <c r="F35" s="177"/>
      <c r="G35" s="176"/>
      <c r="H35" s="177"/>
      <c r="I35" s="176"/>
      <c r="J35" s="177"/>
      <c r="K35" s="176"/>
      <c r="L35" s="177"/>
      <c r="M35" s="178"/>
      <c r="N35" s="179"/>
      <c r="O35" s="176"/>
      <c r="P35" s="177"/>
      <c r="Q35" s="176"/>
      <c r="R35" s="177"/>
      <c r="S35" s="180"/>
      <c r="T35" s="181"/>
      <c r="U35" s="180"/>
      <c r="V35" s="181"/>
      <c r="W35" s="343">
        <f t="shared" si="0"/>
        <v>0</v>
      </c>
      <c r="X35" s="345">
        <f t="shared" si="1"/>
        <v>0</v>
      </c>
      <c r="Y35" s="61">
        <f>'t1'!M39</f>
        <v>0</v>
      </c>
    </row>
    <row r="36" spans="1:25" ht="12.75" customHeight="1">
      <c r="A36" s="136" t="str">
        <f>'t1'!A36</f>
        <v>POSIZIONE ECONOMICA C1</v>
      </c>
      <c r="B36" s="157" t="str">
        <f>'t1'!B36</f>
        <v>040000</v>
      </c>
      <c r="C36" s="176"/>
      <c r="D36" s="177"/>
      <c r="E36" s="176"/>
      <c r="F36" s="177"/>
      <c r="G36" s="176"/>
      <c r="H36" s="177"/>
      <c r="I36" s="176"/>
      <c r="J36" s="177"/>
      <c r="K36" s="176"/>
      <c r="L36" s="177"/>
      <c r="M36" s="178"/>
      <c r="N36" s="179"/>
      <c r="O36" s="176"/>
      <c r="P36" s="177"/>
      <c r="Q36" s="176"/>
      <c r="R36" s="177"/>
      <c r="S36" s="180"/>
      <c r="T36" s="181"/>
      <c r="U36" s="180"/>
      <c r="V36" s="181"/>
      <c r="W36" s="343">
        <f t="shared" si="0"/>
        <v>0</v>
      </c>
      <c r="X36" s="345">
        <f t="shared" si="1"/>
        <v>0</v>
      </c>
      <c r="Y36" s="61">
        <f>'t1'!M40</f>
        <v>0</v>
      </c>
    </row>
    <row r="37" spans="1:25" ht="12.75" customHeight="1">
      <c r="A37" s="136" t="str">
        <f>'t1'!A37</f>
        <v>POSIZIONE ECONOMICA C9 CORPO FORESTALE</v>
      </c>
      <c r="B37" s="157" t="str">
        <f>'t1'!B37</f>
        <v>0C9CF0</v>
      </c>
      <c r="C37" s="176"/>
      <c r="D37" s="177"/>
      <c r="E37" s="176"/>
      <c r="F37" s="177"/>
      <c r="G37" s="176"/>
      <c r="H37" s="177"/>
      <c r="I37" s="176"/>
      <c r="J37" s="177"/>
      <c r="K37" s="176"/>
      <c r="L37" s="177"/>
      <c r="M37" s="178"/>
      <c r="N37" s="179"/>
      <c r="O37" s="176"/>
      <c r="P37" s="177"/>
      <c r="Q37" s="176"/>
      <c r="R37" s="177"/>
      <c r="S37" s="180"/>
      <c r="T37" s="181"/>
      <c r="U37" s="180"/>
      <c r="V37" s="181"/>
      <c r="W37" s="343">
        <f t="shared" si="0"/>
        <v>0</v>
      </c>
      <c r="X37" s="345">
        <f t="shared" si="1"/>
        <v>0</v>
      </c>
      <c r="Y37" s="61">
        <f>'t1'!M41</f>
        <v>0</v>
      </c>
    </row>
    <row r="38" spans="1:25" ht="12.75" customHeight="1">
      <c r="A38" s="136" t="str">
        <f>'t1'!A38</f>
        <v>POSIZIONE ECONOMICA C8 CORPO FORESTALE</v>
      </c>
      <c r="B38" s="157" t="str">
        <f>'t1'!B38</f>
        <v>0C8CF0</v>
      </c>
      <c r="C38" s="176"/>
      <c r="D38" s="177"/>
      <c r="E38" s="176"/>
      <c r="F38" s="177"/>
      <c r="G38" s="176"/>
      <c r="H38" s="177"/>
      <c r="I38" s="176"/>
      <c r="J38" s="177"/>
      <c r="K38" s="176"/>
      <c r="L38" s="177"/>
      <c r="M38" s="178"/>
      <c r="N38" s="179"/>
      <c r="O38" s="176"/>
      <c r="P38" s="177"/>
      <c r="Q38" s="176"/>
      <c r="R38" s="177"/>
      <c r="S38" s="180"/>
      <c r="T38" s="181"/>
      <c r="U38" s="180"/>
      <c r="V38" s="181"/>
      <c r="W38" s="343">
        <f t="shared" si="0"/>
        <v>0</v>
      </c>
      <c r="X38" s="345">
        <f t="shared" si="1"/>
        <v>0</v>
      </c>
      <c r="Y38" s="61">
        <f>'t1'!M42</f>
        <v>0</v>
      </c>
    </row>
    <row r="39" spans="1:25" ht="12.75" customHeight="1">
      <c r="A39" s="136" t="str">
        <f>'t1'!A39</f>
        <v>POSIZIONE ECONOMICA C7 CORPO FORESTALE</v>
      </c>
      <c r="B39" s="157" t="str">
        <f>'t1'!B39</f>
        <v>0C7CF0</v>
      </c>
      <c r="C39" s="176"/>
      <c r="D39" s="177"/>
      <c r="E39" s="176"/>
      <c r="F39" s="177"/>
      <c r="G39" s="176"/>
      <c r="H39" s="177"/>
      <c r="I39" s="176"/>
      <c r="J39" s="177"/>
      <c r="K39" s="176"/>
      <c r="L39" s="177"/>
      <c r="M39" s="178"/>
      <c r="N39" s="179"/>
      <c r="O39" s="176"/>
      <c r="P39" s="177"/>
      <c r="Q39" s="176"/>
      <c r="R39" s="177"/>
      <c r="S39" s="180"/>
      <c r="T39" s="181"/>
      <c r="U39" s="180"/>
      <c r="V39" s="181"/>
      <c r="W39" s="343">
        <f aca="true" t="shared" si="2" ref="W39:W52">SUM(C39,E39,G39,I39,K39,M39,O39,Q39,S39,U39)</f>
        <v>0</v>
      </c>
      <c r="X39" s="345">
        <f aca="true" t="shared" si="3" ref="X39:X52">SUM(D39,F39,H39,J39,L39,N39,P39,R39,T39,V39)</f>
        <v>0</v>
      </c>
      <c r="Y39" s="61">
        <f>'t1'!M43</f>
        <v>0</v>
      </c>
    </row>
    <row r="40" spans="1:25" ht="12.75" customHeight="1">
      <c r="A40" s="136" t="str">
        <f>'t1'!A40</f>
        <v>POSIZIONE ECONOMICA C6 CORPO FORESTALE</v>
      </c>
      <c r="B40" s="157" t="str">
        <f>'t1'!B40</f>
        <v>097CF0</v>
      </c>
      <c r="C40" s="176"/>
      <c r="D40" s="177"/>
      <c r="E40" s="176"/>
      <c r="F40" s="177"/>
      <c r="G40" s="176"/>
      <c r="H40" s="177"/>
      <c r="I40" s="176"/>
      <c r="J40" s="177"/>
      <c r="K40" s="176"/>
      <c r="L40" s="177"/>
      <c r="M40" s="178"/>
      <c r="N40" s="179"/>
      <c r="O40" s="176"/>
      <c r="P40" s="177"/>
      <c r="Q40" s="176"/>
      <c r="R40" s="177"/>
      <c r="S40" s="180"/>
      <c r="T40" s="181"/>
      <c r="U40" s="180"/>
      <c r="V40" s="181"/>
      <c r="W40" s="343">
        <f t="shared" si="2"/>
        <v>0</v>
      </c>
      <c r="X40" s="345">
        <f t="shared" si="3"/>
        <v>0</v>
      </c>
      <c r="Y40" s="61">
        <f>'t1'!M44</f>
        <v>0</v>
      </c>
    </row>
    <row r="41" spans="1:25" ht="12.75" customHeight="1">
      <c r="A41" s="136" t="str">
        <f>'t1'!A41</f>
        <v>POSIZIONE ECONOMICA C5 CORPO FORESTALE</v>
      </c>
      <c r="B41" s="157" t="str">
        <f>'t1'!B41</f>
        <v>046CF0</v>
      </c>
      <c r="C41" s="176"/>
      <c r="D41" s="177"/>
      <c r="E41" s="176"/>
      <c r="F41" s="177"/>
      <c r="G41" s="176"/>
      <c r="H41" s="177"/>
      <c r="I41" s="176"/>
      <c r="J41" s="177"/>
      <c r="K41" s="176"/>
      <c r="L41" s="177"/>
      <c r="M41" s="178"/>
      <c r="N41" s="179"/>
      <c r="O41" s="176"/>
      <c r="P41" s="177"/>
      <c r="Q41" s="176"/>
      <c r="R41" s="177"/>
      <c r="S41" s="180"/>
      <c r="T41" s="181"/>
      <c r="U41" s="180"/>
      <c r="V41" s="181"/>
      <c r="W41" s="343">
        <f t="shared" si="2"/>
        <v>0</v>
      </c>
      <c r="X41" s="345">
        <f t="shared" si="3"/>
        <v>0</v>
      </c>
      <c r="Y41" s="61">
        <f>'t1'!M45</f>
        <v>0</v>
      </c>
    </row>
    <row r="42" spans="1:25" ht="12.75" customHeight="1">
      <c r="A42" s="136" t="str">
        <f>'t1'!A42</f>
        <v>POSIZIONE ECONOMICA C4 CORPO FORESTALE</v>
      </c>
      <c r="B42" s="157" t="str">
        <f>'t1'!B42</f>
        <v>045CF0</v>
      </c>
      <c r="C42" s="176"/>
      <c r="D42" s="177"/>
      <c r="E42" s="176"/>
      <c r="F42" s="177"/>
      <c r="G42" s="176"/>
      <c r="H42" s="177"/>
      <c r="I42" s="176"/>
      <c r="J42" s="177"/>
      <c r="K42" s="176"/>
      <c r="L42" s="177"/>
      <c r="M42" s="178"/>
      <c r="N42" s="179"/>
      <c r="O42" s="176"/>
      <c r="P42" s="177"/>
      <c r="Q42" s="176"/>
      <c r="R42" s="177"/>
      <c r="S42" s="180"/>
      <c r="T42" s="181"/>
      <c r="U42" s="180"/>
      <c r="V42" s="181"/>
      <c r="W42" s="343">
        <f t="shared" si="2"/>
        <v>0</v>
      </c>
      <c r="X42" s="345">
        <f t="shared" si="3"/>
        <v>0</v>
      </c>
      <c r="Y42" s="61">
        <f>'t1'!M47</f>
        <v>0</v>
      </c>
    </row>
    <row r="43" spans="1:25" ht="12.75" customHeight="1">
      <c r="A43" s="136" t="str">
        <f>'t1'!A43</f>
        <v>POSIZIONE ECONOMICA C3 CORPO FORESTALE</v>
      </c>
      <c r="B43" s="157" t="str">
        <f>'t1'!B43</f>
        <v>043CF0</v>
      </c>
      <c r="C43" s="176"/>
      <c r="D43" s="177"/>
      <c r="E43" s="176"/>
      <c r="F43" s="177"/>
      <c r="G43" s="176"/>
      <c r="H43" s="177"/>
      <c r="I43" s="176"/>
      <c r="J43" s="177"/>
      <c r="K43" s="176"/>
      <c r="L43" s="177"/>
      <c r="M43" s="178"/>
      <c r="N43" s="179"/>
      <c r="O43" s="176"/>
      <c r="P43" s="177"/>
      <c r="Q43" s="176"/>
      <c r="R43" s="177"/>
      <c r="S43" s="180"/>
      <c r="T43" s="181"/>
      <c r="U43" s="180"/>
      <c r="V43" s="181"/>
      <c r="W43" s="343">
        <f t="shared" si="2"/>
        <v>0</v>
      </c>
      <c r="X43" s="345">
        <f t="shared" si="3"/>
        <v>0</v>
      </c>
      <c r="Y43" s="61">
        <f>'t1'!M48</f>
        <v>0</v>
      </c>
    </row>
    <row r="44" spans="1:25" ht="12.75" customHeight="1">
      <c r="A44" s="136" t="str">
        <f>'t1'!A44</f>
        <v>POSIZIONE ECONOMICA C2 CORPO FORESTALE</v>
      </c>
      <c r="B44" s="157" t="str">
        <f>'t1'!B44</f>
        <v>042CF0</v>
      </c>
      <c r="C44" s="176"/>
      <c r="D44" s="177"/>
      <c r="E44" s="176"/>
      <c r="F44" s="177"/>
      <c r="G44" s="176"/>
      <c r="H44" s="177"/>
      <c r="I44" s="176"/>
      <c r="J44" s="177"/>
      <c r="K44" s="176"/>
      <c r="L44" s="177"/>
      <c r="M44" s="178"/>
      <c r="N44" s="179"/>
      <c r="O44" s="176"/>
      <c r="P44" s="177"/>
      <c r="Q44" s="176"/>
      <c r="R44" s="177"/>
      <c r="S44" s="180"/>
      <c r="T44" s="181"/>
      <c r="U44" s="180"/>
      <c r="V44" s="181"/>
      <c r="W44" s="343">
        <f t="shared" si="2"/>
        <v>0</v>
      </c>
      <c r="X44" s="345">
        <f t="shared" si="3"/>
        <v>0</v>
      </c>
      <c r="Y44" s="61">
        <f>'t1'!M49</f>
        <v>33</v>
      </c>
    </row>
    <row r="45" spans="1:25" ht="12.75" customHeight="1">
      <c r="A45" s="136" t="str">
        <f>'t1'!A45</f>
        <v>POSIZIONE ECONOMICA C1 CORPO FORESTALE</v>
      </c>
      <c r="B45" s="157" t="str">
        <f>'t1'!B45</f>
        <v>040CF0</v>
      </c>
      <c r="C45" s="176"/>
      <c r="D45" s="177"/>
      <c r="E45" s="176"/>
      <c r="F45" s="177"/>
      <c r="G45" s="176"/>
      <c r="H45" s="177"/>
      <c r="I45" s="176"/>
      <c r="J45" s="177"/>
      <c r="K45" s="176"/>
      <c r="L45" s="177"/>
      <c r="M45" s="178"/>
      <c r="N45" s="179"/>
      <c r="O45" s="176"/>
      <c r="P45" s="177"/>
      <c r="Q45" s="176"/>
      <c r="R45" s="177"/>
      <c r="S45" s="180"/>
      <c r="T45" s="181"/>
      <c r="U45" s="180"/>
      <c r="V45" s="181"/>
      <c r="W45" s="343">
        <f t="shared" si="2"/>
        <v>0</v>
      </c>
      <c r="X45" s="345">
        <f t="shared" si="3"/>
        <v>0</v>
      </c>
      <c r="Y45" s="61">
        <f>'t1'!M50</f>
        <v>0</v>
      </c>
    </row>
    <row r="46" spans="1:25" ht="12.75" customHeight="1">
      <c r="A46" s="136" t="str">
        <f>'t1'!A46</f>
        <v>POSIZIONE ECONOMICA B7</v>
      </c>
      <c r="B46" s="157" t="str">
        <f>'t1'!B46</f>
        <v>0B7000</v>
      </c>
      <c r="C46" s="176"/>
      <c r="D46" s="177"/>
      <c r="E46" s="176"/>
      <c r="F46" s="177"/>
      <c r="G46" s="176"/>
      <c r="H46" s="177"/>
      <c r="I46" s="176"/>
      <c r="J46" s="177"/>
      <c r="K46" s="176">
        <v>3</v>
      </c>
      <c r="L46" s="177">
        <v>1</v>
      </c>
      <c r="M46" s="178"/>
      <c r="N46" s="179"/>
      <c r="O46" s="176"/>
      <c r="P46" s="177"/>
      <c r="Q46" s="176"/>
      <c r="R46" s="177"/>
      <c r="S46" s="180"/>
      <c r="T46" s="181"/>
      <c r="U46" s="180"/>
      <c r="V46" s="181"/>
      <c r="W46" s="343">
        <f t="shared" si="2"/>
        <v>3</v>
      </c>
      <c r="X46" s="345">
        <f t="shared" si="3"/>
        <v>1</v>
      </c>
      <c r="Y46" s="61">
        <f>'t1'!M51</f>
        <v>0</v>
      </c>
    </row>
    <row r="47" spans="1:25" ht="12.75" customHeight="1">
      <c r="A47" s="136" t="str">
        <f>'t1'!A47</f>
        <v>POSIZIONE ECONOMICA B6</v>
      </c>
      <c r="B47" s="157" t="str">
        <f>'t1'!B47</f>
        <v>038000</v>
      </c>
      <c r="C47" s="176"/>
      <c r="D47" s="177"/>
      <c r="E47" s="176"/>
      <c r="F47" s="177"/>
      <c r="G47" s="176"/>
      <c r="H47" s="177"/>
      <c r="I47" s="176"/>
      <c r="J47" s="177"/>
      <c r="K47" s="176"/>
      <c r="L47" s="177"/>
      <c r="M47" s="178"/>
      <c r="N47" s="179"/>
      <c r="O47" s="176"/>
      <c r="P47" s="177"/>
      <c r="Q47" s="176"/>
      <c r="R47" s="177"/>
      <c r="S47" s="180"/>
      <c r="T47" s="181"/>
      <c r="U47" s="180"/>
      <c r="V47" s="181"/>
      <c r="W47" s="343">
        <f t="shared" si="2"/>
        <v>0</v>
      </c>
      <c r="X47" s="345">
        <f t="shared" si="3"/>
        <v>0</v>
      </c>
      <c r="Y47" s="61">
        <f>'t1'!M52</f>
        <v>0</v>
      </c>
    </row>
    <row r="48" spans="1:25" ht="12.75" customHeight="1">
      <c r="A48" s="136" t="str">
        <f>'t1'!A48</f>
        <v>POSIZIONE ECONOMICA B5</v>
      </c>
      <c r="B48" s="157" t="str">
        <f>'t1'!B48</f>
        <v>037000</v>
      </c>
      <c r="C48" s="176"/>
      <c r="D48" s="177"/>
      <c r="E48" s="176"/>
      <c r="F48" s="177"/>
      <c r="G48" s="176"/>
      <c r="H48" s="177"/>
      <c r="I48" s="176"/>
      <c r="J48" s="177"/>
      <c r="K48" s="176"/>
      <c r="L48" s="177"/>
      <c r="M48" s="178"/>
      <c r="N48" s="179"/>
      <c r="O48" s="176"/>
      <c r="P48" s="177"/>
      <c r="Q48" s="176"/>
      <c r="R48" s="177"/>
      <c r="S48" s="180"/>
      <c r="T48" s="181"/>
      <c r="U48" s="180"/>
      <c r="V48" s="181"/>
      <c r="W48" s="343">
        <f t="shared" si="2"/>
        <v>0</v>
      </c>
      <c r="X48" s="345">
        <f t="shared" si="3"/>
        <v>0</v>
      </c>
      <c r="Y48" s="61">
        <f>'t1'!M54</f>
        <v>0</v>
      </c>
    </row>
    <row r="49" spans="1:25" ht="12.75" customHeight="1">
      <c r="A49" s="136" t="str">
        <f>'t1'!A49</f>
        <v>POSIZIONE ECONOMICA B4</v>
      </c>
      <c r="B49" s="157" t="str">
        <f>'t1'!B49</f>
        <v>036000</v>
      </c>
      <c r="C49" s="176"/>
      <c r="D49" s="177"/>
      <c r="E49" s="176"/>
      <c r="F49" s="177"/>
      <c r="G49" s="176">
        <v>19</v>
      </c>
      <c r="H49" s="177">
        <v>14</v>
      </c>
      <c r="I49" s="176"/>
      <c r="J49" s="177"/>
      <c r="K49" s="176"/>
      <c r="L49" s="177"/>
      <c r="M49" s="178"/>
      <c r="N49" s="179"/>
      <c r="O49" s="176"/>
      <c r="P49" s="177"/>
      <c r="Q49" s="176"/>
      <c r="R49" s="177"/>
      <c r="S49" s="180"/>
      <c r="T49" s="181"/>
      <c r="U49" s="180"/>
      <c r="V49" s="181"/>
      <c r="W49" s="343">
        <f t="shared" si="2"/>
        <v>19</v>
      </c>
      <c r="X49" s="345">
        <f t="shared" si="3"/>
        <v>14</v>
      </c>
      <c r="Y49" s="61">
        <f>'t1'!M55</f>
        <v>0</v>
      </c>
    </row>
    <row r="50" spans="1:25" ht="12.75" customHeight="1">
      <c r="A50" s="136" t="str">
        <f>'t1'!A50</f>
        <v>POSIZIONE ECONOMICA B3</v>
      </c>
      <c r="B50" s="157" t="str">
        <f>'t1'!B50</f>
        <v>034000</v>
      </c>
      <c r="C50" s="176"/>
      <c r="D50" s="177"/>
      <c r="E50" s="176"/>
      <c r="F50" s="177"/>
      <c r="G50" s="176"/>
      <c r="H50" s="177"/>
      <c r="I50" s="176"/>
      <c r="J50" s="177"/>
      <c r="K50" s="176"/>
      <c r="L50" s="177"/>
      <c r="M50" s="178"/>
      <c r="N50" s="179"/>
      <c r="O50" s="176"/>
      <c r="P50" s="177"/>
      <c r="Q50" s="176"/>
      <c r="R50" s="177"/>
      <c r="S50" s="180"/>
      <c r="T50" s="181"/>
      <c r="U50" s="180"/>
      <c r="V50" s="181"/>
      <c r="W50" s="343">
        <f t="shared" si="2"/>
        <v>0</v>
      </c>
      <c r="X50" s="345">
        <f t="shared" si="3"/>
        <v>0</v>
      </c>
      <c r="Y50" s="61">
        <f>'t1'!M56</f>
        <v>0</v>
      </c>
    </row>
    <row r="51" spans="1:25" ht="12.75" customHeight="1">
      <c r="A51" s="136" t="str">
        <f>'t1'!A51</f>
        <v>POSIZIONE ECONOMICA B2</v>
      </c>
      <c r="B51" s="157" t="str">
        <f>'t1'!B51</f>
        <v>032000</v>
      </c>
      <c r="C51" s="176"/>
      <c r="D51" s="177"/>
      <c r="E51" s="176"/>
      <c r="F51" s="177"/>
      <c r="G51" s="176"/>
      <c r="H51" s="177"/>
      <c r="I51" s="176"/>
      <c r="J51" s="177"/>
      <c r="K51" s="176"/>
      <c r="L51" s="177"/>
      <c r="M51" s="178"/>
      <c r="N51" s="179"/>
      <c r="O51" s="176"/>
      <c r="P51" s="177"/>
      <c r="Q51" s="176"/>
      <c r="R51" s="177"/>
      <c r="S51" s="180"/>
      <c r="T51" s="181"/>
      <c r="U51" s="180"/>
      <c r="V51" s="181"/>
      <c r="W51" s="343">
        <f t="shared" si="2"/>
        <v>0</v>
      </c>
      <c r="X51" s="345">
        <f t="shared" si="3"/>
        <v>0</v>
      </c>
      <c r="Y51" s="61">
        <f>'t1'!M57</f>
        <v>0</v>
      </c>
    </row>
    <row r="52" spans="1:25" ht="12.75" customHeight="1">
      <c r="A52" s="136" t="str">
        <f>'t1'!A52</f>
        <v>POSIZIONE ECONOMICA B1</v>
      </c>
      <c r="B52" s="157" t="str">
        <f>'t1'!B52</f>
        <v>030000</v>
      </c>
      <c r="C52" s="176"/>
      <c r="D52" s="177"/>
      <c r="E52" s="176"/>
      <c r="F52" s="177"/>
      <c r="G52" s="176"/>
      <c r="H52" s="177"/>
      <c r="I52" s="176"/>
      <c r="J52" s="177"/>
      <c r="K52" s="176"/>
      <c r="L52" s="177"/>
      <c r="M52" s="178"/>
      <c r="N52" s="179"/>
      <c r="O52" s="176"/>
      <c r="P52" s="177"/>
      <c r="Q52" s="176"/>
      <c r="R52" s="177"/>
      <c r="S52" s="180"/>
      <c r="T52" s="181"/>
      <c r="U52" s="180"/>
      <c r="V52" s="181"/>
      <c r="W52" s="343">
        <f t="shared" si="2"/>
        <v>0</v>
      </c>
      <c r="X52" s="345">
        <f t="shared" si="3"/>
        <v>0</v>
      </c>
      <c r="Y52" s="61">
        <f>'t1'!M59</f>
        <v>0</v>
      </c>
    </row>
    <row r="53" spans="1:25" ht="12.75" customHeight="1">
      <c r="A53" s="136" t="str">
        <f>'t1'!A53</f>
        <v>POSIZIONE ECONOMICA B5 CORPO FORESTALE</v>
      </c>
      <c r="B53" s="157" t="str">
        <f>'t1'!B53</f>
        <v>037CF0</v>
      </c>
      <c r="C53" s="176"/>
      <c r="D53" s="177"/>
      <c r="E53" s="176"/>
      <c r="F53" s="177"/>
      <c r="G53" s="176"/>
      <c r="H53" s="177"/>
      <c r="I53" s="176"/>
      <c r="J53" s="177"/>
      <c r="K53" s="176"/>
      <c r="L53" s="177"/>
      <c r="M53" s="178"/>
      <c r="N53" s="179"/>
      <c r="O53" s="176"/>
      <c r="P53" s="177"/>
      <c r="Q53" s="176"/>
      <c r="R53" s="177"/>
      <c r="S53" s="180"/>
      <c r="T53" s="181"/>
      <c r="U53" s="180"/>
      <c r="V53" s="181"/>
      <c r="W53" s="343">
        <f aca="true" t="shared" si="4" ref="W53:W65">SUM(C53,E53,G53,I53,K53,M53,O53,Q53,S53,U53)</f>
        <v>0</v>
      </c>
      <c r="X53" s="345">
        <f aca="true" t="shared" si="5" ref="X53:X65">SUM(D53,F53,H53,J53,L53,N53,P53,R53,T53,V53)</f>
        <v>0</v>
      </c>
      <c r="Y53" s="61">
        <f>'t1'!M60</f>
        <v>0</v>
      </c>
    </row>
    <row r="54" spans="1:25" ht="12.75" customHeight="1">
      <c r="A54" s="136" t="str">
        <f>'t1'!A54</f>
        <v>POSIZIONE ECONOMICA B4 CORPO FORESTALE</v>
      </c>
      <c r="B54" s="157" t="str">
        <f>'t1'!B54</f>
        <v>036CF0</v>
      </c>
      <c r="C54" s="176"/>
      <c r="D54" s="177"/>
      <c r="E54" s="176"/>
      <c r="F54" s="177"/>
      <c r="G54" s="176"/>
      <c r="H54" s="177"/>
      <c r="I54" s="176"/>
      <c r="J54" s="177"/>
      <c r="K54" s="176"/>
      <c r="L54" s="177"/>
      <c r="M54" s="178"/>
      <c r="N54" s="179"/>
      <c r="O54" s="176"/>
      <c r="P54" s="177"/>
      <c r="Q54" s="176"/>
      <c r="R54" s="177"/>
      <c r="S54" s="180"/>
      <c r="T54" s="181"/>
      <c r="U54" s="180"/>
      <c r="V54" s="181"/>
      <c r="W54" s="343">
        <f t="shared" si="4"/>
        <v>0</v>
      </c>
      <c r="X54" s="345">
        <f t="shared" si="5"/>
        <v>0</v>
      </c>
      <c r="Y54" s="61">
        <f>'t1'!M61</f>
        <v>0</v>
      </c>
    </row>
    <row r="55" spans="1:25" ht="12.75" customHeight="1">
      <c r="A55" s="136" t="str">
        <f>'t1'!A55</f>
        <v>POSIZIONE ECONOMICA B3 CORPO FORESTALE</v>
      </c>
      <c r="B55" s="157" t="str">
        <f>'t1'!B55</f>
        <v>034CF0</v>
      </c>
      <c r="C55" s="176"/>
      <c r="D55" s="177"/>
      <c r="E55" s="176"/>
      <c r="F55" s="177"/>
      <c r="G55" s="176"/>
      <c r="H55" s="177"/>
      <c r="I55" s="176"/>
      <c r="J55" s="177"/>
      <c r="K55" s="176"/>
      <c r="L55" s="177"/>
      <c r="M55" s="178"/>
      <c r="N55" s="179"/>
      <c r="O55" s="176"/>
      <c r="P55" s="177"/>
      <c r="Q55" s="176"/>
      <c r="R55" s="177"/>
      <c r="S55" s="180"/>
      <c r="T55" s="181"/>
      <c r="U55" s="180"/>
      <c r="V55" s="181"/>
      <c r="W55" s="343">
        <f t="shared" si="4"/>
        <v>0</v>
      </c>
      <c r="X55" s="345">
        <f t="shared" si="5"/>
        <v>0</v>
      </c>
      <c r="Y55" s="61">
        <f>'t1'!M62</f>
        <v>0</v>
      </c>
    </row>
    <row r="56" spans="1:25" ht="12.75" customHeight="1">
      <c r="A56" s="136" t="str">
        <f>'t1'!A56</f>
        <v>POSIZIONE ECONOMICA B2 CORPO FORESTALE</v>
      </c>
      <c r="B56" s="157" t="str">
        <f>'t1'!B56</f>
        <v>032CF0</v>
      </c>
      <c r="C56" s="176"/>
      <c r="D56" s="177"/>
      <c r="E56" s="176"/>
      <c r="F56" s="177"/>
      <c r="G56" s="176"/>
      <c r="H56" s="177"/>
      <c r="I56" s="176"/>
      <c r="J56" s="177"/>
      <c r="K56" s="176"/>
      <c r="L56" s="177"/>
      <c r="M56" s="178"/>
      <c r="N56" s="179"/>
      <c r="O56" s="176"/>
      <c r="P56" s="177"/>
      <c r="Q56" s="176"/>
      <c r="R56" s="177"/>
      <c r="S56" s="180"/>
      <c r="T56" s="181"/>
      <c r="U56" s="180"/>
      <c r="V56" s="181"/>
      <c r="W56" s="343">
        <f t="shared" si="4"/>
        <v>0</v>
      </c>
      <c r="X56" s="345">
        <f t="shared" si="5"/>
        <v>0</v>
      </c>
      <c r="Y56" s="61">
        <f>'t1'!M63</f>
        <v>0</v>
      </c>
    </row>
    <row r="57" spans="1:25" ht="12.75" customHeight="1">
      <c r="A57" s="136" t="str">
        <f>'t1'!A57</f>
        <v>POSIZIONE ECONOMICA B1 CORPO FORESTALE</v>
      </c>
      <c r="B57" s="157" t="str">
        <f>'t1'!B57</f>
        <v>030CF0</v>
      </c>
      <c r="C57" s="176"/>
      <c r="D57" s="177"/>
      <c r="E57" s="176"/>
      <c r="F57" s="177"/>
      <c r="G57" s="176"/>
      <c r="H57" s="177"/>
      <c r="I57" s="176"/>
      <c r="J57" s="177"/>
      <c r="K57" s="176"/>
      <c r="L57" s="177"/>
      <c r="M57" s="178"/>
      <c r="N57" s="179"/>
      <c r="O57" s="176"/>
      <c r="P57" s="177"/>
      <c r="Q57" s="176"/>
      <c r="R57" s="177"/>
      <c r="S57" s="180"/>
      <c r="T57" s="181"/>
      <c r="U57" s="180"/>
      <c r="V57" s="181"/>
      <c r="W57" s="343">
        <f t="shared" si="4"/>
        <v>0</v>
      </c>
      <c r="X57" s="345">
        <f t="shared" si="5"/>
        <v>0</v>
      </c>
      <c r="Y57" s="61">
        <f>'t1'!M64</f>
        <v>0</v>
      </c>
    </row>
    <row r="58" spans="1:24" ht="12.75" customHeight="1">
      <c r="A58" s="136" t="str">
        <f>'t1'!A58</f>
        <v>POSIZIONE ECONOMICA A6</v>
      </c>
      <c r="B58" s="157" t="str">
        <f>'t1'!B58</f>
        <v>0A6000</v>
      </c>
      <c r="C58" s="176"/>
      <c r="D58" s="177"/>
      <c r="E58" s="176"/>
      <c r="F58" s="177"/>
      <c r="G58" s="176"/>
      <c r="H58" s="177"/>
      <c r="I58" s="176"/>
      <c r="J58" s="177"/>
      <c r="K58" s="176"/>
      <c r="L58" s="177"/>
      <c r="M58" s="178"/>
      <c r="N58" s="179"/>
      <c r="O58" s="176"/>
      <c r="P58" s="177"/>
      <c r="Q58" s="176"/>
      <c r="R58" s="177"/>
      <c r="S58" s="180"/>
      <c r="T58" s="181"/>
      <c r="U58" s="180"/>
      <c r="V58" s="181"/>
      <c r="W58" s="343">
        <f t="shared" si="4"/>
        <v>0</v>
      </c>
      <c r="X58" s="345">
        <f t="shared" si="5"/>
        <v>0</v>
      </c>
    </row>
    <row r="59" spans="1:24" ht="12.75" customHeight="1">
      <c r="A59" s="136" t="str">
        <f>'t1'!A59</f>
        <v>POSIZIONE ECONOMICA A5</v>
      </c>
      <c r="B59" s="157" t="str">
        <f>'t1'!B59</f>
        <v>0A5000</v>
      </c>
      <c r="C59" s="176"/>
      <c r="D59" s="177"/>
      <c r="E59" s="176"/>
      <c r="F59" s="177"/>
      <c r="G59" s="176"/>
      <c r="H59" s="177"/>
      <c r="I59" s="176"/>
      <c r="J59" s="177"/>
      <c r="K59" s="176"/>
      <c r="L59" s="177"/>
      <c r="M59" s="178"/>
      <c r="N59" s="179"/>
      <c r="O59" s="176"/>
      <c r="P59" s="177"/>
      <c r="Q59" s="176"/>
      <c r="R59" s="177"/>
      <c r="S59" s="180"/>
      <c r="T59" s="181"/>
      <c r="U59" s="180"/>
      <c r="V59" s="181"/>
      <c r="W59" s="343">
        <f t="shared" si="4"/>
        <v>0</v>
      </c>
      <c r="X59" s="345">
        <f t="shared" si="5"/>
        <v>0</v>
      </c>
    </row>
    <row r="60" spans="1:24" ht="12.75" customHeight="1">
      <c r="A60" s="136" t="str">
        <f>'t1'!A60</f>
        <v>POSIZIONE ECONOMICA A4</v>
      </c>
      <c r="B60" s="157" t="str">
        <f>'t1'!B60</f>
        <v>028000</v>
      </c>
      <c r="C60" s="176"/>
      <c r="D60" s="177"/>
      <c r="E60" s="176"/>
      <c r="F60" s="177"/>
      <c r="G60" s="176"/>
      <c r="H60" s="177"/>
      <c r="I60" s="176"/>
      <c r="J60" s="177"/>
      <c r="K60" s="176"/>
      <c r="L60" s="177"/>
      <c r="M60" s="178"/>
      <c r="N60" s="179"/>
      <c r="O60" s="176"/>
      <c r="P60" s="177"/>
      <c r="Q60" s="176"/>
      <c r="R60" s="177"/>
      <c r="S60" s="180"/>
      <c r="T60" s="181"/>
      <c r="U60" s="180"/>
      <c r="V60" s="181"/>
      <c r="W60" s="343">
        <f t="shared" si="4"/>
        <v>0</v>
      </c>
      <c r="X60" s="345">
        <f t="shared" si="5"/>
        <v>0</v>
      </c>
    </row>
    <row r="61" spans="1:24" ht="12.75" customHeight="1">
      <c r="A61" s="136" t="str">
        <f>'t1'!A61</f>
        <v>POSIZIONE ECONOMICA A3</v>
      </c>
      <c r="B61" s="157" t="str">
        <f>'t1'!B61</f>
        <v>027000</v>
      </c>
      <c r="C61" s="176"/>
      <c r="D61" s="177"/>
      <c r="E61" s="176"/>
      <c r="F61" s="177"/>
      <c r="G61" s="176"/>
      <c r="H61" s="177"/>
      <c r="I61" s="176"/>
      <c r="J61" s="177"/>
      <c r="K61" s="176"/>
      <c r="L61" s="177"/>
      <c r="M61" s="178"/>
      <c r="N61" s="179"/>
      <c r="O61" s="176"/>
      <c r="P61" s="177"/>
      <c r="Q61" s="176"/>
      <c r="R61" s="177"/>
      <c r="S61" s="180"/>
      <c r="T61" s="181"/>
      <c r="U61" s="180"/>
      <c r="V61" s="181"/>
      <c r="W61" s="343">
        <f t="shared" si="4"/>
        <v>0</v>
      </c>
      <c r="X61" s="345">
        <f t="shared" si="5"/>
        <v>0</v>
      </c>
    </row>
    <row r="62" spans="1:24" ht="12.75" customHeight="1">
      <c r="A62" s="136" t="str">
        <f>'t1'!A62</f>
        <v>POSIZIONE ECONOMICA A2</v>
      </c>
      <c r="B62" s="157" t="str">
        <f>'t1'!B62</f>
        <v>025000</v>
      </c>
      <c r="C62" s="176"/>
      <c r="D62" s="177"/>
      <c r="E62" s="176"/>
      <c r="F62" s="177"/>
      <c r="G62" s="176"/>
      <c r="H62" s="177"/>
      <c r="I62" s="176"/>
      <c r="J62" s="177"/>
      <c r="K62" s="176"/>
      <c r="L62" s="177"/>
      <c r="M62" s="178"/>
      <c r="N62" s="179"/>
      <c r="O62" s="176"/>
      <c r="P62" s="177"/>
      <c r="Q62" s="176"/>
      <c r="R62" s="177"/>
      <c r="S62" s="180"/>
      <c r="T62" s="181"/>
      <c r="U62" s="180"/>
      <c r="V62" s="181"/>
      <c r="W62" s="343">
        <f t="shared" si="4"/>
        <v>0</v>
      </c>
      <c r="X62" s="345">
        <f t="shared" si="5"/>
        <v>0</v>
      </c>
    </row>
    <row r="63" spans="1:24" ht="12.75" customHeight="1">
      <c r="A63" s="136" t="str">
        <f>'t1'!A63</f>
        <v>POSIZIONE ECONOMICA A1</v>
      </c>
      <c r="B63" s="157" t="str">
        <f>'t1'!B63</f>
        <v>023000</v>
      </c>
      <c r="C63" s="176"/>
      <c r="D63" s="177"/>
      <c r="E63" s="176"/>
      <c r="F63" s="177"/>
      <c r="G63" s="176"/>
      <c r="H63" s="177"/>
      <c r="I63" s="176"/>
      <c r="J63" s="177"/>
      <c r="K63" s="176"/>
      <c r="L63" s="177"/>
      <c r="M63" s="178"/>
      <c r="N63" s="179"/>
      <c r="O63" s="176"/>
      <c r="P63" s="177"/>
      <c r="Q63" s="176"/>
      <c r="R63" s="177"/>
      <c r="S63" s="180"/>
      <c r="T63" s="181"/>
      <c r="U63" s="180"/>
      <c r="V63" s="181"/>
      <c r="W63" s="343">
        <f t="shared" si="4"/>
        <v>0</v>
      </c>
      <c r="X63" s="345">
        <f t="shared" si="5"/>
        <v>0</v>
      </c>
    </row>
    <row r="64" spans="1:24" ht="12.75" customHeight="1">
      <c r="A64" s="136" t="str">
        <f>'t1'!A64</f>
        <v>CONTRATTISTI</v>
      </c>
      <c r="B64" s="157" t="str">
        <f>'t1'!B64</f>
        <v>000061</v>
      </c>
      <c r="C64" s="176"/>
      <c r="D64" s="177"/>
      <c r="E64" s="176"/>
      <c r="F64" s="177"/>
      <c r="G64" s="176"/>
      <c r="H64" s="177"/>
      <c r="I64" s="176"/>
      <c r="J64" s="177"/>
      <c r="K64" s="176"/>
      <c r="L64" s="177"/>
      <c r="M64" s="178"/>
      <c r="N64" s="179"/>
      <c r="O64" s="176"/>
      <c r="P64" s="177"/>
      <c r="Q64" s="176"/>
      <c r="R64" s="177"/>
      <c r="S64" s="180"/>
      <c r="T64" s="181"/>
      <c r="U64" s="180"/>
      <c r="V64" s="181"/>
      <c r="W64" s="343">
        <f t="shared" si="4"/>
        <v>0</v>
      </c>
      <c r="X64" s="345">
        <f t="shared" si="5"/>
        <v>0</v>
      </c>
    </row>
    <row r="65" spans="1:25" ht="12.75" customHeight="1" thickBot="1">
      <c r="A65" s="136" t="str">
        <f>'t1'!A65</f>
        <v>COLLABORATORE A TEMPO DETERMINATO - ART. 2 D.P. REG. N. 8/20</v>
      </c>
      <c r="B65" s="157" t="str">
        <f>'t1'!B65</f>
        <v>000096</v>
      </c>
      <c r="C65" s="176"/>
      <c r="D65" s="177"/>
      <c r="E65" s="176"/>
      <c r="F65" s="177"/>
      <c r="G65" s="176"/>
      <c r="H65" s="177"/>
      <c r="I65" s="176"/>
      <c r="J65" s="177"/>
      <c r="K65" s="176"/>
      <c r="L65" s="177"/>
      <c r="M65" s="178"/>
      <c r="N65" s="179"/>
      <c r="O65" s="176"/>
      <c r="P65" s="177"/>
      <c r="Q65" s="176"/>
      <c r="R65" s="177"/>
      <c r="S65" s="180"/>
      <c r="T65" s="181"/>
      <c r="U65" s="180"/>
      <c r="V65" s="181"/>
      <c r="W65" s="343">
        <f t="shared" si="4"/>
        <v>0</v>
      </c>
      <c r="X65" s="345">
        <f t="shared" si="5"/>
        <v>0</v>
      </c>
      <c r="Y65" s="61">
        <f>'t1'!M65</f>
        <v>0</v>
      </c>
    </row>
    <row r="66" spans="1:25" ht="17.25" customHeight="1" thickBot="1" thickTop="1">
      <c r="A66" s="75" t="s">
        <v>42</v>
      </c>
      <c r="B66" s="76"/>
      <c r="C66" s="340">
        <f aca="true" t="shared" si="6" ref="C66:X66">SUM(C6:C65)</f>
        <v>0</v>
      </c>
      <c r="D66" s="341">
        <f t="shared" si="6"/>
        <v>0</v>
      </c>
      <c r="E66" s="340">
        <f t="shared" si="6"/>
        <v>0</v>
      </c>
      <c r="F66" s="341">
        <f t="shared" si="6"/>
        <v>1</v>
      </c>
      <c r="G66" s="340">
        <f t="shared" si="6"/>
        <v>19</v>
      </c>
      <c r="H66" s="341">
        <f t="shared" si="6"/>
        <v>14</v>
      </c>
      <c r="I66" s="340">
        <f t="shared" si="6"/>
        <v>0</v>
      </c>
      <c r="J66" s="341">
        <f t="shared" si="6"/>
        <v>0</v>
      </c>
      <c r="K66" s="340">
        <f t="shared" si="6"/>
        <v>11</v>
      </c>
      <c r="L66" s="341">
        <f t="shared" si="6"/>
        <v>16</v>
      </c>
      <c r="M66" s="340">
        <f t="shared" si="6"/>
        <v>4</v>
      </c>
      <c r="N66" s="341">
        <f t="shared" si="6"/>
        <v>7</v>
      </c>
      <c r="O66" s="340">
        <f t="shared" si="6"/>
        <v>4</v>
      </c>
      <c r="P66" s="341">
        <f t="shared" si="6"/>
        <v>1</v>
      </c>
      <c r="Q66" s="340">
        <f t="shared" si="6"/>
        <v>5</v>
      </c>
      <c r="R66" s="341">
        <f t="shared" si="6"/>
        <v>5</v>
      </c>
      <c r="S66" s="340">
        <f t="shared" si="6"/>
        <v>0</v>
      </c>
      <c r="T66" s="341">
        <f t="shared" si="6"/>
        <v>0</v>
      </c>
      <c r="U66" s="340">
        <f t="shared" si="6"/>
        <v>0</v>
      </c>
      <c r="V66" s="341">
        <f t="shared" si="6"/>
        <v>0</v>
      </c>
      <c r="W66" s="340">
        <f t="shared" si="6"/>
        <v>43</v>
      </c>
      <c r="X66" s="342">
        <f t="shared" si="6"/>
        <v>44</v>
      </c>
      <c r="Y66" s="61">
        <f>'t1'!M66</f>
        <v>0</v>
      </c>
    </row>
    <row r="67" spans="1:25" s="46" customFormat="1" ht="19.5" customHeight="1">
      <c r="A67" s="26" t="str">
        <f>'t1'!$A$67</f>
        <v>(a) personale a tempo indeterminato al quale viene applicato un contratto di lavoro di tipo privatistico (es.:tipografico,chimico,edile,metalmeccanico,portierato, ecc.)</v>
      </c>
      <c r="B67" s="7"/>
      <c r="C67" s="5"/>
      <c r="D67" s="5"/>
      <c r="E67" s="5"/>
      <c r="F67" s="5"/>
      <c r="G67" s="5"/>
      <c r="H67" s="5"/>
      <c r="I67" s="5"/>
      <c r="J67" s="5"/>
      <c r="K67" s="81"/>
      <c r="Y67" s="61" t="e">
        <f>'t1'!#REF!</f>
        <v>#REF!</v>
      </c>
    </row>
    <row r="68" spans="1:2" s="5" customFormat="1" ht="11.25">
      <c r="A68" s="26"/>
      <c r="B68" s="7"/>
    </row>
  </sheetData>
  <sheetProtection password="EA98" sheet="1" formatColumns="0" selectLockedCells="1"/>
  <mergeCells count="12">
    <mergeCell ref="A1:V1"/>
    <mergeCell ref="C4:D4"/>
    <mergeCell ref="E4:F4"/>
    <mergeCell ref="G4:H4"/>
    <mergeCell ref="I4:J4"/>
    <mergeCell ref="P2:X2"/>
    <mergeCell ref="U4:V4"/>
    <mergeCell ref="K4:L4"/>
    <mergeCell ref="S4:T4"/>
    <mergeCell ref="M4:N4"/>
    <mergeCell ref="O4:P4"/>
    <mergeCell ref="Q4:R4"/>
  </mergeCells>
  <conditionalFormatting sqref="A6:X14 A34:X45 A28:B33 W28:X33 A18:X27 A17:B17 W17:X17 A16:X16 A15:B15 W15:X15 A50:X65 A49:B49 W49:X49 A47:X48 A46:B46 W46:X46">
    <cfRule type="expression" priority="7" dxfId="0" stopIfTrue="1">
      <formula>$Y6&gt;0</formula>
    </cfRule>
  </conditionalFormatting>
  <conditionalFormatting sqref="C29:V33">
    <cfRule type="expression" priority="6" dxfId="0" stopIfTrue="1">
      <formula>$Y29&gt;0</formula>
    </cfRule>
  </conditionalFormatting>
  <conditionalFormatting sqref="C28:V28">
    <cfRule type="expression" priority="5" dxfId="0" stopIfTrue="1">
      <formula>$Y28&gt;0</formula>
    </cfRule>
  </conditionalFormatting>
  <conditionalFormatting sqref="C17:V17">
    <cfRule type="expression" priority="4" dxfId="0" stopIfTrue="1">
      <formula>$Y17&gt;0</formula>
    </cfRule>
  </conditionalFormatting>
  <conditionalFormatting sqref="C15:V15">
    <cfRule type="expression" priority="3" dxfId="0" stopIfTrue="1">
      <formula>$Y15&gt;0</formula>
    </cfRule>
  </conditionalFormatting>
  <conditionalFormatting sqref="C49:V49">
    <cfRule type="expression" priority="2" dxfId="0" stopIfTrue="1">
      <formula>$Y49&gt;0</formula>
    </cfRule>
  </conditionalFormatting>
  <conditionalFormatting sqref="C46:V46">
    <cfRule type="expression" priority="1" dxfId="0" stopIfTrue="1">
      <formula>$Y46&gt;0</formula>
    </cfRule>
  </conditionalFormatting>
  <printOptions horizontalCentered="1" verticalCentered="1"/>
  <pageMargins left="0" right="0" top="0.1968503937007874" bottom="0.17" header="0.18" footer="0.2"/>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Lauria</cp:lastModifiedBy>
  <cp:lastPrinted>2018-06-01T17:01:03Z</cp:lastPrinted>
  <dcterms:created xsi:type="dcterms:W3CDTF">1998-10-29T14:18:41Z</dcterms:created>
  <dcterms:modified xsi:type="dcterms:W3CDTF">2020-10-21T08:26:04Z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